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SRFT\SRFT 2023\4o INFORME TRIMESTRAL\INFORMES DEFINITIVOS\"/>
    </mc:Choice>
  </mc:AlternateContent>
  <xr:revisionPtr revIDLastSave="0" documentId="8_{E19080C2-756D-448C-B121-AC16C9872D25}" xr6:coauthVersionLast="47" xr6:coauthVersionMax="47" xr10:uidLastSave="{00000000-0000-0000-0000-000000000000}"/>
  <bookViews>
    <workbookView xWindow="-120" yWindow="-120" windowWidth="29040" windowHeight="15840" activeTab="2"/>
  </bookViews>
  <sheets>
    <sheet name="ELECTRIFICACION" sheetId="1" r:id="rId1"/>
    <sheet name="ENERGÍA ALTERNA" sheetId="3" r:id="rId2"/>
    <sheet name="TOTAL " sheetId="4" r:id="rId3"/>
  </sheets>
  <externalReferences>
    <externalReference r:id="rId4"/>
  </externalReferences>
  <definedNames>
    <definedName name="_xlnm.Print_Area" localSheetId="0">ELECTRIFICACION!$B$2:$P$45</definedName>
    <definedName name="_xlnm.Print_Area" localSheetId="1">'ENERGÍA ALTERNA'!$A$2:$Q$90</definedName>
    <definedName name="_xlnm.Print_Area" localSheetId="2">'TOTAL '!$B$2:$K$22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4" l="1"/>
  <c r="J81" i="3"/>
  <c r="I81" i="3"/>
  <c r="J80" i="3"/>
  <c r="I80" i="3"/>
  <c r="J79" i="3"/>
  <c r="I79" i="3"/>
  <c r="I77" i="3"/>
  <c r="J77" i="3"/>
  <c r="I76" i="3"/>
  <c r="J76" i="3"/>
  <c r="I75" i="3"/>
  <c r="J75" i="3"/>
  <c r="I74" i="3"/>
  <c r="J74" i="3"/>
  <c r="I73" i="3"/>
  <c r="J73" i="3"/>
  <c r="I72" i="3"/>
  <c r="J72" i="3"/>
  <c r="I71" i="3"/>
  <c r="J71" i="3"/>
  <c r="I70" i="3"/>
  <c r="J70" i="3"/>
  <c r="I69" i="3"/>
  <c r="J69" i="3"/>
  <c r="I68" i="3"/>
  <c r="J68" i="3"/>
  <c r="I67" i="3"/>
  <c r="J67" i="3"/>
  <c r="I66" i="3"/>
  <c r="J66" i="3"/>
  <c r="I65" i="3"/>
  <c r="J65" i="3"/>
  <c r="I64" i="3"/>
  <c r="J64" i="3"/>
  <c r="I63" i="3"/>
  <c r="J63" i="3"/>
  <c r="I62" i="3"/>
  <c r="J62" i="3"/>
  <c r="I61" i="3"/>
  <c r="J61" i="3"/>
  <c r="I60" i="3"/>
  <c r="J60" i="3"/>
  <c r="I59" i="3"/>
  <c r="J59" i="3"/>
  <c r="I58" i="3"/>
  <c r="J58" i="3"/>
  <c r="I57" i="3"/>
  <c r="J57" i="3"/>
  <c r="I56" i="3"/>
  <c r="J56" i="3"/>
  <c r="I55" i="3"/>
  <c r="J55" i="3"/>
  <c r="J54" i="3"/>
  <c r="I54" i="3"/>
  <c r="J53" i="3"/>
  <c r="I53" i="3"/>
  <c r="I52" i="3"/>
  <c r="J52" i="3"/>
  <c r="J51" i="3"/>
  <c r="I51" i="3"/>
  <c r="J50" i="3"/>
  <c r="I50" i="3"/>
  <c r="I48" i="3"/>
  <c r="J48" i="3"/>
  <c r="J47" i="3"/>
  <c r="I47" i="3"/>
  <c r="I46" i="3"/>
  <c r="J46" i="3"/>
  <c r="J45" i="3"/>
  <c r="I45" i="3"/>
  <c r="J44" i="3"/>
  <c r="I44" i="3"/>
  <c r="I42" i="3"/>
  <c r="J42" i="3"/>
  <c r="I41" i="3"/>
  <c r="J41" i="3"/>
  <c r="J40" i="3"/>
  <c r="I40" i="3"/>
  <c r="I39" i="3"/>
  <c r="J39" i="3"/>
  <c r="J38" i="3"/>
  <c r="I38" i="3"/>
  <c r="J37" i="3"/>
  <c r="I37" i="3"/>
  <c r="J35" i="3"/>
  <c r="I35" i="3"/>
  <c r="J34" i="3"/>
  <c r="I34" i="3"/>
  <c r="J33" i="3"/>
  <c r="I33" i="3"/>
  <c r="J32" i="3"/>
  <c r="I32" i="3"/>
  <c r="J31" i="3"/>
  <c r="I31" i="3"/>
  <c r="J30" i="3"/>
  <c r="I30" i="3"/>
  <c r="J29" i="3"/>
  <c r="I29" i="3"/>
  <c r="J24" i="3"/>
  <c r="I24" i="3"/>
  <c r="J23" i="3"/>
  <c r="I23" i="3"/>
  <c r="J21" i="3"/>
  <c r="I21" i="3"/>
  <c r="J20" i="3"/>
  <c r="I20" i="3"/>
  <c r="J19" i="3"/>
  <c r="I19" i="3"/>
  <c r="J17" i="3"/>
  <c r="J15" i="3"/>
  <c r="J14" i="3"/>
  <c r="J13" i="3"/>
  <c r="D78" i="3"/>
  <c r="A78" i="3"/>
  <c r="D20" i="1"/>
  <c r="C20" i="1"/>
  <c r="I34" i="1"/>
  <c r="I33" i="1"/>
  <c r="I32" i="1"/>
  <c r="I31" i="1"/>
  <c r="I30" i="1"/>
  <c r="I29" i="1"/>
  <c r="I28" i="1"/>
  <c r="H34" i="1"/>
  <c r="H33" i="1"/>
  <c r="H32" i="1"/>
  <c r="H31" i="1"/>
  <c r="H30" i="1"/>
  <c r="H29" i="1"/>
  <c r="H28" i="1"/>
  <c r="G34" i="1"/>
  <c r="G33" i="1"/>
  <c r="G32" i="1"/>
  <c r="G31" i="1"/>
  <c r="G30" i="1"/>
  <c r="G29" i="1"/>
  <c r="G28" i="1"/>
  <c r="E35" i="1"/>
  <c r="F34" i="1"/>
  <c r="F33" i="1"/>
  <c r="F32" i="1"/>
  <c r="F31" i="1"/>
  <c r="F30" i="1"/>
  <c r="F29" i="1"/>
  <c r="F28" i="1"/>
  <c r="E34" i="1"/>
  <c r="E33" i="1"/>
  <c r="E32" i="1"/>
  <c r="E31" i="1"/>
  <c r="E30" i="1"/>
  <c r="E28" i="1"/>
  <c r="I20" i="1"/>
  <c r="H20" i="1"/>
  <c r="G20" i="1"/>
  <c r="F20" i="1"/>
  <c r="E20" i="1"/>
  <c r="I19" i="1"/>
  <c r="H19" i="1"/>
  <c r="G19" i="1"/>
  <c r="F19" i="1"/>
  <c r="E19" i="1"/>
  <c r="I18" i="1"/>
  <c r="H18" i="1"/>
  <c r="G18" i="1"/>
  <c r="F18" i="1"/>
  <c r="E18" i="1"/>
  <c r="J14" i="4"/>
  <c r="F14" i="4"/>
  <c r="F36" i="3"/>
  <c r="J49" i="3"/>
  <c r="I49" i="3"/>
  <c r="H49" i="3"/>
  <c r="G49" i="3"/>
  <c r="F49" i="3"/>
  <c r="J82" i="3"/>
  <c r="I82" i="3"/>
  <c r="H82" i="3"/>
  <c r="G82" i="3"/>
  <c r="F82" i="3"/>
  <c r="E72" i="3"/>
  <c r="N60" i="3"/>
  <c r="E60" i="3"/>
  <c r="N59" i="3"/>
  <c r="E59" i="3"/>
  <c r="E56" i="3"/>
  <c r="E55" i="3"/>
  <c r="E52" i="3"/>
  <c r="D49" i="3"/>
  <c r="D28" i="3"/>
  <c r="A28" i="3"/>
  <c r="E18" i="3"/>
  <c r="E17" i="3"/>
  <c r="I36" i="1"/>
  <c r="H36" i="1"/>
  <c r="G36" i="1"/>
  <c r="F36" i="1"/>
  <c r="E36" i="1"/>
  <c r="I17" i="1"/>
  <c r="A20" i="1"/>
  <c r="A82" i="3"/>
  <c r="N36" i="1"/>
  <c r="C36" i="1"/>
  <c r="D36" i="1"/>
  <c r="D35" i="1"/>
  <c r="D34" i="1"/>
  <c r="D33" i="1"/>
  <c r="A36" i="1"/>
  <c r="D32" i="1"/>
  <c r="D31" i="1"/>
  <c r="D30" i="1"/>
  <c r="D29" i="1"/>
  <c r="D28" i="1"/>
  <c r="N17" i="1"/>
  <c r="N20" i="1"/>
  <c r="C17" i="1"/>
  <c r="D17" i="1"/>
  <c r="A17" i="1"/>
  <c r="D16" i="1"/>
  <c r="D15" i="1"/>
  <c r="D14" i="1"/>
  <c r="E14" i="1"/>
  <c r="E81" i="3"/>
  <c r="E80" i="3"/>
  <c r="E79" i="3"/>
  <c r="E78" i="3"/>
  <c r="E74" i="3"/>
  <c r="E73" i="3"/>
  <c r="E71" i="3"/>
  <c r="E70" i="3"/>
  <c r="E69" i="3"/>
  <c r="E68" i="3"/>
  <c r="E67" i="3"/>
  <c r="E66" i="3"/>
  <c r="E65" i="3"/>
  <c r="E64" i="3"/>
  <c r="E63" i="3"/>
  <c r="N62" i="3"/>
  <c r="E62" i="3"/>
  <c r="N61" i="3"/>
  <c r="E61" i="3"/>
  <c r="N58" i="3"/>
  <c r="E58" i="3"/>
  <c r="E57" i="3"/>
  <c r="E54" i="3"/>
  <c r="E53" i="3"/>
  <c r="E51" i="3"/>
  <c r="E50" i="3"/>
  <c r="E49" i="3"/>
  <c r="A49" i="3"/>
  <c r="E48" i="3"/>
  <c r="E47" i="3"/>
  <c r="E46" i="3"/>
  <c r="E45" i="3"/>
  <c r="E44" i="3"/>
  <c r="E43" i="3"/>
  <c r="E42" i="3"/>
  <c r="E41" i="3"/>
  <c r="E40" i="3"/>
  <c r="E39" i="3"/>
  <c r="E38" i="3"/>
  <c r="E37" i="3"/>
  <c r="E32" i="3"/>
  <c r="D36" i="3"/>
  <c r="E36" i="3"/>
  <c r="E35" i="3"/>
  <c r="E34" i="3"/>
  <c r="E33" i="3"/>
  <c r="E31" i="3"/>
  <c r="E30" i="3"/>
  <c r="E29" i="3"/>
  <c r="E21" i="3"/>
  <c r="E19" i="3"/>
  <c r="E16" i="3"/>
  <c r="E15" i="3"/>
  <c r="E14" i="3"/>
  <c r="E13" i="3"/>
  <c r="D82" i="3"/>
  <c r="D83" i="3"/>
  <c r="N57" i="3"/>
  <c r="N56" i="3"/>
  <c r="N55" i="3"/>
  <c r="N54" i="3"/>
  <c r="N53" i="3"/>
  <c r="N52" i="3"/>
  <c r="N51" i="3"/>
  <c r="N50" i="3"/>
  <c r="C49" i="3"/>
  <c r="O49" i="3"/>
  <c r="N43" i="3"/>
  <c r="O36" i="3"/>
  <c r="C36" i="3"/>
  <c r="A36" i="3"/>
  <c r="C28" i="3"/>
  <c r="A83" i="3"/>
  <c r="A27" i="1"/>
  <c r="N27" i="1"/>
  <c r="C27" i="1"/>
  <c r="D26" i="1"/>
  <c r="D25" i="1"/>
  <c r="D22" i="1"/>
  <c r="D19" i="1"/>
  <c r="D18" i="1"/>
  <c r="N42" i="3"/>
  <c r="N33" i="3"/>
  <c r="G15" i="4"/>
  <c r="H15" i="4"/>
  <c r="I15" i="4"/>
  <c r="N29" i="3"/>
  <c r="N30" i="3"/>
  <c r="G36" i="3"/>
  <c r="H36" i="3"/>
  <c r="I36" i="3"/>
  <c r="J36" i="3"/>
  <c r="N37" i="3"/>
  <c r="N38" i="3"/>
  <c r="N39" i="3"/>
  <c r="N40" i="3"/>
  <c r="N41" i="3"/>
  <c r="D27" i="1"/>
  <c r="I27" i="1"/>
  <c r="H27" i="1"/>
  <c r="G27" i="1"/>
  <c r="F27" i="1"/>
  <c r="E27" i="1"/>
  <c r="J28" i="3"/>
  <c r="I28" i="3"/>
  <c r="H28" i="3"/>
  <c r="G28" i="3"/>
  <c r="F28" i="3"/>
  <c r="C78" i="3"/>
  <c r="C83" i="3"/>
  <c r="E82" i="3"/>
  <c r="E28" i="3"/>
  <c r="E83" i="3"/>
  <c r="D13" i="4"/>
  <c r="P9" i="3"/>
  <c r="E13" i="4"/>
  <c r="F13" i="4"/>
  <c r="E17" i="1"/>
  <c r="F14" i="1"/>
  <c r="A37" i="1"/>
  <c r="D37" i="1"/>
  <c r="D12" i="4"/>
  <c r="D15" i="4"/>
  <c r="C37" i="1"/>
  <c r="N37" i="1"/>
  <c r="E12" i="4"/>
  <c r="F12" i="4"/>
  <c r="O10" i="1"/>
  <c r="F17" i="1"/>
  <c r="G14" i="1"/>
  <c r="G17" i="1"/>
  <c r="H14" i="1"/>
  <c r="E15" i="4"/>
  <c r="H17" i="1"/>
  <c r="K14" i="1"/>
  <c r="E20" i="4"/>
  <c r="E19" i="4"/>
  <c r="J12" i="4"/>
  <c r="J15" i="4"/>
  <c r="F15" i="4"/>
  <c r="J78" i="3"/>
  <c r="J83" i="3"/>
  <c r="I78" i="3"/>
  <c r="I83" i="3"/>
  <c r="H78" i="3"/>
  <c r="H83" i="3"/>
  <c r="G78" i="3"/>
  <c r="G83" i="3"/>
  <c r="F78" i="3"/>
  <c r="F83" i="3"/>
</calcChain>
</file>

<file path=xl/sharedStrings.xml><?xml version="1.0" encoding="utf-8"?>
<sst xmlns="http://schemas.openxmlformats.org/spreadsheetml/2006/main" count="473" uniqueCount="231">
  <si>
    <t>OBRA O ACCIÓN A REALIZAR</t>
  </si>
  <si>
    <t>ENTIDAD</t>
  </si>
  <si>
    <t>MUNICIPIO</t>
  </si>
  <si>
    <t>LOCALIDAD</t>
  </si>
  <si>
    <t xml:space="preserve">UBICACIÓN </t>
  </si>
  <si>
    <t>METAS</t>
  </si>
  <si>
    <t>BENEFICIARIOS</t>
  </si>
  <si>
    <t>BCS</t>
  </si>
  <si>
    <t>HAB</t>
  </si>
  <si>
    <t>COSTO TOTAL DE LA OBRA</t>
  </si>
  <si>
    <t>OBSERVACIONES</t>
  </si>
  <si>
    <t>COMONDÚ</t>
  </si>
  <si>
    <t>LA PAZ</t>
  </si>
  <si>
    <t>LOS CABOS</t>
  </si>
  <si>
    <t>TOTAL</t>
  </si>
  <si>
    <t>SUBTOTAL COMONDÚ</t>
  </si>
  <si>
    <t>SUBTOTAL MULEGÉ</t>
  </si>
  <si>
    <t>SUBTOTAL LA PAZ</t>
  </si>
  <si>
    <t>SUBTOTAL LOS CABOS</t>
  </si>
  <si>
    <t>GOBIERNO DEL ESTADO DE BAJA CALIFORNIA SUR</t>
  </si>
  <si>
    <t>SECRETARIA DE FINANZAS Y ADMINISTRACION</t>
  </si>
  <si>
    <t>SUBSECRETARIA DE FINANZAS</t>
  </si>
  <si>
    <t>DIRECCION DE POLITICA Y CONTROL PRESUPUESTARIO</t>
  </si>
  <si>
    <t>COORDINACION DE POLITICA PRESUPUESTAL</t>
  </si>
  <si>
    <t>CONCEPTOS</t>
  </si>
  <si>
    <t>ENERGÍA ALTERNA</t>
  </si>
  <si>
    <t>FISE</t>
  </si>
  <si>
    <t>APROBADO FISE</t>
  </si>
  <si>
    <t>MINISTRADO</t>
  </si>
  <si>
    <t>COMPROMETIDO</t>
  </si>
  <si>
    <t>DEVENGADO</t>
  </si>
  <si>
    <t>EJERCIDO</t>
  </si>
  <si>
    <t>PAGADO</t>
  </si>
  <si>
    <t>INDIRECTOS</t>
  </si>
  <si>
    <t>ELECTRIFICACIÓN C.F.E.</t>
  </si>
  <si>
    <t>COMPROMETIDO (MONTO DEL CONTRATO)</t>
  </si>
  <si>
    <t>DEVENGADO (AVANCE DE OBRA O SUMINISTRO)</t>
  </si>
  <si>
    <t>FISE AUTORIZADO</t>
  </si>
  <si>
    <t>PROYECTOS DE ENERGÍA ALTERNA CON RECURSOS FISE</t>
  </si>
  <si>
    <t>MULEGÉ</t>
  </si>
  <si>
    <t>LORETO</t>
  </si>
  <si>
    <t>SUBTOTAL LORETO</t>
  </si>
  <si>
    <t>SE INSTALARÁ UN MÓDULO SOLAR DE 150 WATTS, UN CONTRALADOR DE 10 AMPERES, UNA CAJA DE FUSIBLE DE 5 AMPERES, UN INVERSOR DE 500 WATTS, UNA BATERÍA MODELO L31T/S DE 105 AMPERES (12 VOLTIOS), CABLES, SOPORTE TUBULAR Y ACCESORIOS</t>
  </si>
  <si>
    <t>ZONA SAN JAVIER</t>
  </si>
  <si>
    <t>ZONA SAN JUAN DE LAS PILAS</t>
  </si>
  <si>
    <t>ZONA EL PATROCINIO</t>
  </si>
  <si>
    <t>ZONA SANTA MARTHA</t>
  </si>
  <si>
    <t>LIC. GOLFREDO MEZA COTA</t>
  </si>
  <si>
    <t>SECRETARÍA DEL TRABAJO, BIENESTAR Y DESARROLLO SOCIAL</t>
  </si>
  <si>
    <t>SUBSECRETARÍA DE BIENESTAR, DESARROLLO SOCIAL Y HUMANO</t>
  </si>
  <si>
    <t>DIRECCIÓN DE PROGRAMAS SOCIALES</t>
  </si>
  <si>
    <t>PROYECTOS DE ELECTRIFICACION CON RECURSOS FISE</t>
  </si>
  <si>
    <t>SE INSTALARÁ UN CONTROLADOR DE 10 AMPERES, UN DIODO, CUATRO FOCOS LED 12 VOTS 9 WATTS CON ROSCA TIPO BAQUELITA, UN INVERSOR DE 750 WATTS, UNA BATERÍA MODELO L31T/S DE 105 AMPERES (12 VOLTIOS), 10 MTS DE CABLE POT AWG 2 X 14 PARA LÁMPARAS, 2 MTS CABLE DE USO RUDO CON PROTECCIÓN UV AWG 2 X 12, CUATRO LOTE ACCESORIOS PARA INSTALACIÓN (APAGADORES, GRAPAS, PIJAS, TERMINALES,ETC)</t>
  </si>
  <si>
    <t>SUMINISTRO E INSTALACIÓN DE EQUIPO DE BOMBEO POR ENERGÍA SOLAR PARA USO DOMÉSTICO</t>
  </si>
  <si>
    <t>ZONA EL PELOTEADO</t>
  </si>
  <si>
    <t>ZONA SAN JOSÉ DE MAGDALENA</t>
  </si>
  <si>
    <t>DIRECTOR DE PROGRAMAS SOCIALES</t>
  </si>
  <si>
    <t>REHABILITACIÓN DE UN GENERADOR DE ENERGÍA ELÉCTRICA DEL SISTEMA AISLADO</t>
  </si>
  <si>
    <t xml:space="preserve">MONTO FISE 2023:      </t>
  </si>
  <si>
    <t>AMP R.D. DE ENERGÍA ELÉCTRICA DE LA COLONIA GUERRERO 4a ETAPA</t>
  </si>
  <si>
    <t>VILLA ALBERTO A. ALVARADO ARAMBURO</t>
  </si>
  <si>
    <t>SE INSTALARÁN 30 POSTES Y UN TRANSFORMADOR DE 37.5 KVA Y SE EXTENDERÁN 0.140 KM DE LÍNEA PRIMARIA Y 1.400 KM DE LÍNEA SECUNDARIA</t>
  </si>
  <si>
    <t>AMP R.D. DE ENERGÍA ELÉCTRICA DE LA COLONIA PREDIO SAN JUAN</t>
  </si>
  <si>
    <t>SE INSTALARÁN 20 POSTES Y 04 TRANSFORMADORES DE 37.5 KVA CADA UNO QUE SUMAN 150 KVA , SE EXTENDERÁN 1.370 KM DE  LÍNEA PRIMARIA Y 0.910  KM DE LINEA SECUNDARIA</t>
  </si>
  <si>
    <t>AMP R.D. DE ENERGÍA ELÉCTRICA DEL POBLADO</t>
  </si>
  <si>
    <t>EJIDO ALFREDO V. BONFIL</t>
  </si>
  <si>
    <t xml:space="preserve">SE INSTALARÁN 12 POSTES Y 4 TRANSFORMADORES DE 37.5 KVA CADA UNO Y QUE SUMAN 150 KVA Y SE EXTENDERÁN 0.460 KM DE LÍNEA PRIMARIA Y 0.200 KM DE LÍNEA SECUNDARIA </t>
  </si>
  <si>
    <t>AMP R.D. DE ENERGÍA ELÉCTRICA DE LA CALLE CINCO ENTRE PANAMA Y NICARAGUA COLONIA INVI</t>
  </si>
  <si>
    <t xml:space="preserve">AMPLIACIÓN DE LA RED DE DISTRIBUCIÓN DE ENERGÍA ELÉCTRICA DEL BARRIO TELESECUNDARIA </t>
  </si>
  <si>
    <t>AMPLIACIÓN DE LÍNEA Y RED DE DISTRIBCIÓN DE ENERGÍA ELÉCTRICA DESDE EL RANCHO LA TRINCHERA A LA COMUNIDAD DE LAS CALABAZAS</t>
  </si>
  <si>
    <t>EJIDO EL PESCADERO</t>
  </si>
  <si>
    <t>SE INTERCALARÁN 5 POSTES DE 9 MTS. Y SE INSTALARÁ 2 TRANSFORMADORES 1 DE 37.5 KVA  Y SE EXTENDERÁN 0.181 KM DE CABLE MÚLTIPLE</t>
  </si>
  <si>
    <t>RANCHO LA TRINCHERA A LAS CALABAZAS</t>
  </si>
  <si>
    <t>SE INSTALARÁN 67 POSTES (66 POSTES DE 12 MTS. Y 1 DE 9 MTS.) Y TRANSFORMADORES DE 25 KVA2B CADA UNO, QUE SUMAN 125 KVA;  Y SE EXTENDERÁN 4.65 KM DE MLÍNEA PRIMARIA EN 3F-4H 1/0 AAC Y 0.775 KM DE LÍNEA PRIMARIA DE 2F-3H 1/0 AAC,, ASÍ COMO 80 MTS. DE CABLE MÚLTIPLE (2+1) 2C</t>
  </si>
  <si>
    <t>AMPLIACIÓN DE LA RED DE DISTRIBUCIÓN DE ENERGÍA ELÉCTRICA DE LAS CALLES CADEMINÓ Y CORITA DE LA COLONIA VALLE  DORADO</t>
  </si>
  <si>
    <t xml:space="preserve">SE INSTALARÁN 15 POSTES (14 POSTES DE 09 MTS Y 1 POSTE DE 12 MTS) Y 06 TRANSFORMADORES DE 25 KVA CADA UNO QUE SUMAN 150 KVA Y SE EXTENDERÁN 0.600 KM DE LÍNEA DE PRIMARIA </t>
  </si>
  <si>
    <t>AMPLIACIÓN DE LA RED DE DISTRIBUCIÓN DE ENERGÍA ELÉCTRICA DE LAS CALLES     DE LA COLONIA LAS PRADERAS DE SAN AGUSTÍN 3a ETAPA</t>
  </si>
  <si>
    <t xml:space="preserve">SE INSTALARÁN 5 POSTES (02 POSTES DE 09 MTS Y 03 POSTE DE 12 MTS) Y 04 TRANSFORMADORES DE 25 KVA CADA UNO QUE SUMAN 100 KVA Y SE EXTENDERÁN 0.060 KM DE LÍNEA DE PRIMARIA Y 0.090 KM DE CABLE MULTIPLE </t>
  </si>
  <si>
    <t xml:space="preserve">AMPLIACIÓN DE LA RED DE DISTRIBUCIÓN DE ENERGÍA ELÉCTRICA DE LAS CALLES DE LA COLONIA LA OLLA </t>
  </si>
  <si>
    <t>SAN PEDRO</t>
  </si>
  <si>
    <t xml:space="preserve">SE INSTALARÁN 08 POSTES (03 POSTES DE 09 MTS Y 05 POSTE DE 12 MTS) Y 01 TRANSFORMADOR DE 25 KVA Y EXTENDERÁN 0.306 KM DE LÍNEA DE PRIMARIA Y 0.162 KM DE CABLE MULTIPLE </t>
  </si>
  <si>
    <t>PROYECTOS DE ELECTRIFICACIÓN FISE 2023</t>
  </si>
  <si>
    <t>PRESUPUESTO 2023</t>
  </si>
  <si>
    <t xml:space="preserve">MONTO FISE 2023:         </t>
  </si>
  <si>
    <t>ELECTRIFICACIÓN MEDIANTE INSTALACIÓN DE SISTEMAS FOTOVOLTAICOS DE ILUMINACIÓN BÁSICA EN 9 RANCHOS DE LA ZONA CADEJÉ</t>
  </si>
  <si>
    <t>ELECTRIFICACIÓN MEDIANTE INSTALACIÓN DE SISTEMAS FOTOVOLTAICOS DE ILUMINACIÓN BÁSICA EN 8 RANCHOS DE LA ZONA JESÚS MARÍA</t>
  </si>
  <si>
    <t>ELECTRIFICACIÓN MEDIANTE INSTALACIÓN DE SISTEMAS FOTOVOLTAICOS DE ILUMINACIÓN BÁSICA EN 6 RANCHOS DE LA ZONA SAN JOSÉ DE COMONDÚ</t>
  </si>
  <si>
    <t>CADEJÉ</t>
  </si>
  <si>
    <t>JESÚS MARÍA</t>
  </si>
  <si>
    <t>ELECTRIFICACIÓN MEDIANTE INSTALACIÓN DE SISTEMAS FOTOVOLTAICOS DE ILUMINACIÓN BÁSICA EN 6 VIVIENDAS DE LA ZONA ISLA CABO SAN LÁZARO</t>
  </si>
  <si>
    <t>ZONA ISLA CABO SAN LÁZARO</t>
  </si>
  <si>
    <t>ELECTRIFICACIÓN MEDIANTE INSTALACIÓN DE SISTEMAS FOTOVOLTAICOS DE ILUMINACIÓN BÁSICA EN 6 RANCHOS DE LA ZONA SAN LUIS GONZAGA</t>
  </si>
  <si>
    <t>ZONA SAN LUIS GONZAGA</t>
  </si>
  <si>
    <t>ELECTRIFICACIÓN MEDIANTE INSTALACIÓN DE SISTEMAS FOTOVOLTAICOS DE ILUMINACIÓN BÁSICA EN 6 RANCHOS DE LA ZONA SANTO DOMINGO</t>
  </si>
  <si>
    <t>ZONA SANTO DOMINGO</t>
  </si>
  <si>
    <t>ANCHO SAN JUAN DE LA CRUZ                   ZONA SAN LUIS GONZAGA</t>
  </si>
  <si>
    <t xml:space="preserve">2 PZA. MODULO SOLAR DE335 WATTS; 1 LTE. SOPORTE DE ALUMINIO CON TORNILLERÍA DE ACERO INOXIDABLE RESISTENTE A LA CORROSIÓN PARA COLOCACIÓN DE MÓDULOS SOLARES; 1 PZA. SISTEMA DE BOMBA SUMERGIBLE, INCLUIDO REGULADOR, MOTOR Y EXTREMO DE LA BOMBA PS2-100 AHRP-23S-2, H1" SONDA DE PROTECCIÓN DE CORRIDO EN SECO Y FLOTADOR; 1 LTE. CABLE SUMERGIBLE 3X12; 1 LTE. CAJA DE BRAKES, BRAKE 15 AMPS. ARRESTOR LA-302-DC; 1 LTE. TUBERÍA PARA COLUMNA DE DESCARGA EN PVC HIDRAULICO C-40 DE 1 1/4, REDUCCIÓN BUSHING, NIPLE GALVANIZADO DE 10"X3, CODO DE 90°, COPLES, TERMOCONTRACTIL Y CUERDA; 1 LTE. LÍNEA DE CONDUCCIÓN ELÉCTRICA DEL BROCAL AL ARREGLO FOTOVOLTAICO; 1 LTE. CONSTRUCCIÓN DE BASES DE CONCRETO PARA INSTALACIÓN DEL SOPORTE DE ALUMINIO PARA ARREGLO FOTOVOLTAICO; 1 SRV. INSTALACIÓN, PROGRAMACIÓN Y PUESTA EN MARCHA DEL SISTEMA </t>
  </si>
  <si>
    <t>RANCHERÍA PASO HONDO</t>
  </si>
  <si>
    <t>1 PZA. MODULO SOLAR DE 455WATTS;1 LTE. SOPORTE DE ALUMINIO CON TORNILLERÍA DE ACERO INOXIDABLE RESISTENTE A LA CORROSIÓN PARA COLOCACIÓN DE MÓDULOS SOLARES; 1 PZA. CONTROLADOR DE CARGA MODELO IO-50 COMPATIBLE CON LAS CARACTERÍSTICAS DE LA BOMBA SOLAR; 1 PZA. BOMBA SUMERGIBLE MODELO 25 SQF-3; 1 LTE. CABLE SUMERGIBLE 3X12; 1 LTE. SISTEMA DE TIERRA Y PROTECCIÓN CONTRA SOBRE VOLTAJE, SUPRESOR DE RAYOS LA-302-DC; 1 LTE. INTERRUPTOR SECCIONADOR SQUARE D D221 EN GABINETE DE SEGURIDAD PARA INTEMPERIE; 1 LTE. TUBERÍA PARA COLUMNA DE DESCARGA EN PVC HIDRÁULICO C-40 DE 1 1/4 REDUCCIÓN BUSHING, NIPLE GALVANIZADO DE 10"X3, CODO DE 90°, COPLES, TERMOCONTRACTIL Y CUERDA; 1 PZA. MEDIDOR DE FLUJO PARA USO INTEMPERIE; 1 LTE. LÍNEA DE CONDUCCIÓN ELÉCTRICA DEL BROCAL AL ARREGLO FOTOVOLTAICO; 1 LTE. CONSTRUCCIÓN DE BASES DE CONCRETO PARA INSTALACIÓN DEL SOPORTE DE ALUMINIO PARA ARREGLO FOTOVOLTAICO; 1 SRV. INSTALACIÓN, PROGRAMACIÓN Y PUESTA EN MARCHA DEL SISTEMA</t>
  </si>
  <si>
    <t>COMONMDÚ</t>
  </si>
  <si>
    <t>SUMINISTRO E INSTALACIÓN DE UNA BOMBA SUMERGIBLE PARA EQUIPO DE BOMBEO POR ENERGÍA SOLAR PARA USO DOMÉSTICO</t>
  </si>
  <si>
    <t>EJIDO SAN JOSÉ DE GUAJADEMÍ</t>
  </si>
  <si>
    <t>Suministro, instalación y puesta en marcha de Bomba Sumergible Marca Grundfos modelo 6 SQF 3; suministro, instalación y puesta en marcha de Caja de interfase para bombas Grundfos IO-50 y suministro, instalación y puesta en marcha de 60 metros de columna de descarga en PVC hidráulico de 1 1/4, al interior del pozo</t>
  </si>
  <si>
    <t>EJIDO TEPENTÚ</t>
  </si>
  <si>
    <t xml:space="preserve">Suministro, instalación y puesta en marcha de Bomba Sumergible 1 HP 115 V 1F con caja de control Aquapak MSQA </t>
  </si>
  <si>
    <t>ELECTRIFICACIÓN MEDIANTE INSTALACIÓN DE SISTEMAS FOTOVOLTAICOS DE ILUMINACIÓN BÁSICA EN 14 VIVIENDAS EN LAS ZONAS SAN NICOLAS - SAN JUANIQUITO</t>
  </si>
  <si>
    <t>ELECTRIFICACIÓN MEDIANTE INSTALACIÓN DE SISTEMAS FOTOVOLTAICOS DE ILUMINACIÓN BÁSICA EN 6 RANCHOS DE LA ZONA SANTA CRUZ</t>
  </si>
  <si>
    <t>ZONAS SAN NICOLÁS - SAN JUANIQUITO</t>
  </si>
  <si>
    <t>ZONA SANTA CRUZ</t>
  </si>
  <si>
    <t>ELECTRIFICACIÓN MEDIANTE REHABILITACIÓN DE PLACAS SOLARES EN 10 RANCHOS DE LA ZONA SAN JAVIER</t>
  </si>
  <si>
    <t>ELECTRIFICACIÓN MEDIANTE REHABILITACIÓN DE PLACAS SOLARES EN 14 VIVIENDAS DE LA ZONA AGUA VERDE</t>
  </si>
  <si>
    <t>ZONA SAN JUANIQUITO</t>
  </si>
  <si>
    <t>ZONA EL PASO DE SANTA CRUZ</t>
  </si>
  <si>
    <t>ELECTRIFICACIÓN MEDIANTE REHABILITACIÓN DE PLACAS SOLARES EN 10 RANCHOS DE LA ZONA EL PELOTEADO</t>
  </si>
  <si>
    <t>ZONA  AGUA VERDE</t>
  </si>
  <si>
    <t>ELECTRIFICACIÓN MEDIANTE REHABILITACIÓN DE PLACAS SOLARES EN 10 RANCHOS DE LA ZONA EL PASO DE SANTA CRUZ</t>
  </si>
  <si>
    <t>ELECTRIFICACIÓN MEDIANTE INSTALACIÓN DE SISTEMAS FOTOVOLTAICOS DE ILUMINACIÓN BÁSICA EN 6 RANCHOS DE LA ZONA DE SAN JUAN DE LAS PILAS</t>
  </si>
  <si>
    <t>ELECTRIFICACIÓN MEDIANTE INSTALACIÓN DE SISTEMAS FOTOVOLTAICOS DE ILUMINACIÓN BÁSICA EN 6 RANCHOS DE LA ZONA DE SANTA MARTHA</t>
  </si>
  <si>
    <t>ELECTRIFICACIÓN MEDIANTE INSTALACIÓN DE SISTEMAS FOTOVOLTAICOS DE ILUMINACIÓN BÁSICA EN 6 RANCHOS DE LA ZONA DE SAN ESTANISLAO</t>
  </si>
  <si>
    <t>ZONA SAN ESTANISLAO</t>
  </si>
  <si>
    <t>ELECTRIFICACIÓN MEDIANTE INSTALACIÓN DE SISTEMAS FOTOVOLTAICOS DE ILUMINACIÓN BÁSICA EN 7 RANCHOS DE LA ZONA DE SAN JOSÉ DE MAGDALENA</t>
  </si>
  <si>
    <t>ELECTRIFICACIÓN MEDIANTE INSTALACIÓN DE SISTEMAS FOTOVOLTAICOS DE ILUMINACIÓN BÁSICA EN 6 RANCHOS DE LA ZONA DE EL PATROCINIO</t>
  </si>
  <si>
    <t>ZONA HEROICA MULEGÉ</t>
  </si>
  <si>
    <t>ELECTRIFICACIÓN MEDIANTE INSTALACIÓN DE SISTEMAS FOTOVOLTAICOS DE ILUMINACIÓN BÁSICA EN 9 RANCHOS DE LA ZONA DE LA HEROICA MULEGÉ</t>
  </si>
  <si>
    <t>ELECTRIFICACIÓN MEDIANTE INSTALACIÓN DE SISTEMAS FOTOVOLTAICOS DE ILUMINACIÓN BÁSICA EN 3 VIVIENDAS DE LA ZONA DE LA ZONA DEL EJIDO GUILLERMO PRIETO</t>
  </si>
  <si>
    <t>ZONA EJIDO GUILLERMNO PRIETO</t>
  </si>
  <si>
    <t>ELECTRIFICACIÓN MEDIANTE REHABILITACIÓN DE PLACAS SOLARES EN 1 RANCHO DE LA ZONA ESTANISLAO</t>
  </si>
  <si>
    <t>ZONA ESTANISLAO</t>
  </si>
  <si>
    <t>ELECTRIFICACIÓN MEDIANTE REHABILITACIÓN DE PLACAS SOLARES EN 8 RANCHOS DE LA ZONA SAN JUAN DE LAS PILAS</t>
  </si>
  <si>
    <t>SAN JUAN DE LAS PILAS</t>
  </si>
  <si>
    <t>MULEGE</t>
  </si>
  <si>
    <t>ELECTRIFICACIÓN MEDIANTE REHABILITACIÓN DE PLACAS SOLARES EN 2 RANCHOS DE LA ZONA SANTA ÁGUEDA</t>
  </si>
  <si>
    <t>ELECTRIFICACIÓN MEDIANTE REHABILITACIÓN DE PLACAS SOLARES EN 13 RANCHOS DE LA ZONA EL PATROCINIO</t>
  </si>
  <si>
    <t>ELECTRIFICACIÓN MEDIANTE REHABILITACIÓN DE PLACAS SOLARES EN 2 RANCHOS DE LA ZONA SANTA MARTHA</t>
  </si>
  <si>
    <t>ELECTRIFICACIÓN MEDIANTE INSTALACIÓN DE SISTEMAS FOTOVOLTAICOS DE ILUMINACIÓN BÁSICA EN 8 RANCHOS DE LA ZONA DE EL ROSARIO</t>
  </si>
  <si>
    <t>ZONA EL ROSARIO</t>
  </si>
  <si>
    <t>ELECTRIFICACIÓN MEDIANTE INSTALACIÓN DE SISTEMAS FOTOVOLTAICOS DE ILUMINACIÓN BÁSICA EN 8 RANCHOS DE LA ZONA DE LOS PLANES</t>
  </si>
  <si>
    <t>ZONA LOS PLANES</t>
  </si>
  <si>
    <t>ELECTRIFICACIÓN MEDIANTE INSTALACIÓN DE SISTEMAS FOTOVOLTAICOS DE ILUMINACIÓN BÁSICA EN 8 RANCHOS DE LA ZONA DE EL ANCÓN</t>
  </si>
  <si>
    <t>ZONA EL ANCÓN</t>
  </si>
  <si>
    <t>ELECTRIFICACIÓN MEDIANTE INSTALACIÓN DE SISTEMAS FOTOVOLTAICOS DE ILUMINACIÓN BÁSICA EN 2 RANCHOS DE LA ZONA DE PALO VERDE</t>
  </si>
  <si>
    <t>ZONA PALO VERDE</t>
  </si>
  <si>
    <t>ZONA LA DIVINA PROVIDENCIA</t>
  </si>
  <si>
    <t>ELECTRIFICACIÓN MEDIANTE INSTALACIÓN DE SISTEMAS FOTOVOLTAICOS DE ILUMINACIÓN BÁSICA EN 7 RANCHOS DE LA ZONA DE LA DIVINA PROVIDENCIA</t>
  </si>
  <si>
    <t>ELECTRIFICACIÓN MEDIANTE INSTALACIÓN DE SISTEMAS FOTOVOLTAICOS DE ILUMINACIÓN BÁSICA EN 2 RANCHOS DE LA ZONA DE LOS HORCONSITOS</t>
  </si>
  <si>
    <t>ZONA LOS HORCONSITOS</t>
  </si>
  <si>
    <t>ELECTRIFICACIÓN MEDIANTE INSTALACIÓN DE SISTEMAS FOTOVOLTAICOS DE ILUMINACIÓN BÁSICA EN 7 RANCHOS DE LA ZONA DE EL PASO DE IRITU</t>
  </si>
  <si>
    <t>EL PASO DE IRITU</t>
  </si>
  <si>
    <t>ELECTRIFICACIÓN MEDIANTE INSTALACIÓN DE SISTEMAS FOTOVOLTAICOS DE ILUMINACIÓN BÁSICA EN 8 RANCHOS DE LA ZONA DE SAN  VENANCIO</t>
  </si>
  <si>
    <t>ZONA SAN VENANCIO</t>
  </si>
  <si>
    <t>ELECTRIFICACIÓN MEDIANTE REHABILITACIÓN DE PLACAS SOLARES EN 8 RANCHOS DE LA ZONA PALO VERDE</t>
  </si>
  <si>
    <t>ELECTRIFICACIÓN MEDIANTE REHABILITACIÓN DE PLACAS SOLARES EN 10 RANCHOS DE LA ZONA SAN ANTONIO DE LA SIERRA</t>
  </si>
  <si>
    <t>SAN ANTONIO DE LA SIERRA</t>
  </si>
  <si>
    <t>ZONA LA SOLEDAD</t>
  </si>
  <si>
    <t>ELECTRIFICACIÓN MEDIANTE REHABILITACIÓN DE PLACAS SOLARES EN 6 RANCHOS DE LA ZONA EL REFUGIO</t>
  </si>
  <si>
    <t>ZONA EL REFUGIO</t>
  </si>
  <si>
    <t>SUMINISTRO E INSTALACIÓN DE UNA BOMBA SUMERGIBLE PARA UN EQUIPO DE BOMBEO POR ENERGÍA SOLAR PARA USO DOMÉSTICO</t>
  </si>
  <si>
    <t>RANCHO LA HIGUERITA ZONA LA SOLEDAD</t>
  </si>
  <si>
    <t>SUMINISTRO E INSTALACIÓN DE DOS MODULOS SOLAR SOLAR DE TRESCIENTOS TREINTA WATTS; UN LOTE SOPORTE DE ALUMINIO CON TORNILLERÍA DE ACERO INOXIDABLE RESISTENTE A LA CORROSION PARA COLOCACIÓN DE MODULOS SOLARES; UN CONTROLADOR DE CARGA MARCA GRUNDFOS MODELO IO CINCUENTA COMPATIBLE CON LAS CARACTERISTICAS DE LA BOMBA SOLAR; UNA BOMBA SUMERGIBLE MARCA GRUNDFOS MODELO VEINTICINCO SQF SIETE; UN LOTE DE CABLE SUMERGIBLE TRESXDOCE; UN LOTE DEL SISTEMA DE TIERRA Y PROTECCIÓN CONTRA SOBRE VOLTAJE, SUPRESOR DE RAYOS LA TRESCIENTOS DOS DC; UN LOTE DEL INTERRUPTOR SECCIONADOR SQUARE D DDOSCIENTOS VEINTIUNO EN GABINETE DE SEGURIDAD PARA INTEMPERIE ; UN LOTE DE LA TUBERIA PARA COLUMNA DE DESCARGA EN PVC HIDRAULICO C CUARENTA DE UNO UN CUARTO REDUCCION BUSHING, NIPLE GALVANIZADO DE DIEZ PULGADAS X TRES; CODO DE NOVENTA GRADOS, COPLES, TERMOCONTRACTIL Y CUERDA; UN MEDIDOR DE FLUJO PARA USO INTEMPERIE; UN LOTE DE LINEA DE CONDUCCIÓN ELÉCTRICA DEL BROCAL AL ARREGLO FOTOVOLTAICO; UN LOTE DE CONSTRUCCION DE BASES DE CONCRETO PARA INSTALACIÓN DEL SOPORTE DE ALUMINIO PARA ARREGLO FOTOVOLTAICO;  UN SERVICIO DE LA INSTALACIÓN, PROGRAMACIÓN Y PUESTA EN MARCHA DEL EQUIPO DE BOMBEO</t>
  </si>
  <si>
    <t>RANCHO EL YAQUI  ZONA EL PASO DE IRITU</t>
  </si>
  <si>
    <t>2 Pza. Modulo Solar de 335 watts; 1 Lte. Soporte de Aluminio con tornillería de acero inoxidable resistente a la corrosión para colocación de módulos solares; 1 Pza. Controlador de carga marca modelo IO-50 compatible con las características de la bomba solar; 1 Pza. Bomba Sumergible modelo 25 SQF-7 0 5,  1 Lte. Cable sumergible 3x12  Lte. Sistema de tierra y protección contra sobre voltaje, supresor de rayos LA-302-DC 1 Lte. Interruptor seccionador D221 en gabinete de seguridad para intemperie 1 Lte. Tuberia para columna de descarga en PVC Hidráulico C-40 de 1 1/4 reducción bushing, niple galvanizado de 10"x3, codo de 90°, Coples, termocontractil y cuerda. 150 Mts. Línea de conducción eléctrica del Brocal al arreglo Fotovoltaico 1 srv. Instalación, Programación y Puesta en Marcha del sistema, en el rancho</t>
  </si>
  <si>
    <t>BOMBA SUMERGIBLE MARCA GRUNDFOS MODELO 25 SQF-7</t>
  </si>
  <si>
    <t>RANCHO AGUA DEL BARRO ZONA LA SOLEDAD</t>
  </si>
  <si>
    <t>ELECTRIFICACIÓN MEDIANTE INSTALACIÓN DE SISTEMAS FOTOVOLTAICOS DE ILUMINACIÓN BÁSICA EN 4 RANCHOS DE LA ZONA DE MIRAFLORES-CADUAÑO</t>
  </si>
  <si>
    <t>ELECTRIFICACIÓN MEDIANTE INSTALACIÓN DE SISTEMAS FOTOVOLTAICOS DE ILUMINACIÓN BÁSICA EN 16 RANCHOS DE LA ZONA DE SAN FELIPE</t>
  </si>
  <si>
    <t>ELECTRIFICACIÓN MEDIANTE REHABILITACIÓN DE PLACAS SOLARES EN 13 RANCHOS DE LA ZONA SAN FELIPE</t>
  </si>
  <si>
    <t>ZONAS MIRAFLORES - CADUAÑO</t>
  </si>
  <si>
    <t>ZONA SAN FELIPE</t>
  </si>
  <si>
    <t>ELECTRIFICACIÓN MEDIANTE REHABILITACIÓN DE PLACAS SOLARES EN 6 VIVIENDAS DE LA ZONA SAN JUANIQUITO</t>
  </si>
  <si>
    <t>ELECTRIFICACIÓN MEDIANTE INSTALACIÓN DE SISTEMAS FOTOVOLTAICOS DE ILUMINACIÓN BÁSICA EN 5 RANCHOS DE LA ZONA EL IGUAGIL</t>
  </si>
  <si>
    <t>ZONA EL IGUAGIL</t>
  </si>
  <si>
    <t xml:space="preserve">SAN JOSÉ DE COMONDÚ </t>
  </si>
  <si>
    <t>TRES PIEZAS MODULO SOLAR MARCA SOLAR DE CUATROCIENTOS SESENTA WATTS; UN LOTE SOPORTE DE ALUMINIO CON TORNILLERÍA DE ACERO INOXIDABLE RESISTENTE A LA CORROSION PARA COLOCACIÓN DE MODULOS SOLARES; UNA PIEZA CONTROLADOR DE CARGA MARCA GRUNDFOS MODELO IO-50 COMPATIBLE CON LAS CARACTERISTICAS DE LA BOMBA SOLAR; UNA PIEZA BOMBA SUMERGIBLE MARCA GRUNDFOS MODELO VEINTICINCO SQF SIETE; UN LOTE CABLE SUMERGIBLE TRES X DOCE; UN LOTE SISTEMA DE TIERRA Y PROTECCIÓN CONTRA SOBRE VOLTAJE, SUPRESOR DE RAYOS LA TRESCIENTOS DOS DC; UN LOTE INTERRUPTOR SECCIONADOR SQUARE D DDOSCIENTOS VEINTIUN EN GABINETE DE SEGURIDAD PARA INTEMPERIE; UN LOTE TUBERIA PARA COLUMNA DE DESCARGA EN PVC HIDRAULICO C CUARENTA DE UNO UN CUARTO, REDUCCION BUSHING, NIPLE GALVANIZADO DE DIEZ PULGADAS X TRES, CODO DE NOVENTA PULGADAS, COPLES, TERMOCONTRACTIL Y CUERDA; UNA PIEZA MEDIDOR DE FLUJO PARA USO INTEMPERIE; UN LOTE LINEA DE CONDUCCIÓN ELÉCTRICA DEL BROCAL AL ARREGLO FOTOVOLTAICO; UN LOTE CONSTRUCCION DE BASES DE CONCRETO PARA INSTALACIÓN DEL SOPORTE DE ALUMINIO PARA ARREGLO FOTOVOLTAICO; MANO DE OBRA INSTALACIÓN, PROGRAMACIÓN Y PUESTA EN MARCHA DEL SISTEMA, EN LA COMUNIDAD DE PASO HONDO, MUNICIPIO DE COMONDÚ, B.C.S</t>
  </si>
  <si>
    <t>ELECTRIFICACIÓN MEDIANTE INSTALACIÓN DE SISTEMAS FOTOVOLTAICOS DE ILUMINACIÓN BÁSICA EN 20 RANCHOS DE LA ZONA DE LA FORTUNA DEL BAJIO</t>
  </si>
  <si>
    <t>ZONA LA FORTUNA DEL BAJIO</t>
  </si>
  <si>
    <t>ELECTRIFICACIÓN MEDIANTE INSTALACIÓN DE SISTEMAS FOTOVOLTAICOS DE ILUMINACIÓN BÁSICA EN 18 RANCHOS DE LA ZONA DE SANTA MARÍA DE TORIS</t>
  </si>
  <si>
    <t>ZONA SANTA MARÍA DE TORIS</t>
  </si>
  <si>
    <t>ELECTRIFICACIÓN MEDIANTE INSTALACIÓN DE SISTEMAS FOTOVOLTAICOS DE ILUMINACIÓN BÁSICA EN 12 RANCHOS DE LA ZONA DE PUERTO CHALE</t>
  </si>
  <si>
    <t>PIERTO CHALE</t>
  </si>
  <si>
    <t>ELECTRIFICACIÓN MEDIANTE REHABILITACIÓN DE PLACAS SOLARES EN 10 RANCHOS DE LA ZONA EL ANCÓN</t>
  </si>
  <si>
    <t>ELECTRIFICACIÓN MEDIANTE REHABILITACIÓN DE PLACAS SOLARES EN 10 RANCHOS DE LA ZONA LA SOLEDAD</t>
  </si>
  <si>
    <t>ELECTRIFICACIÓN MEDIANTE REHABILITACIÓN DE PLACAS SOLARES EN 6 RANCHOS DE LA ZONA EL VALLE PERDIDO</t>
  </si>
  <si>
    <t>ZONA EL VALLE PERDIDO</t>
  </si>
  <si>
    <t>ELECTRIFICACIÓN MEDIANTE REHABILITACIÓN DE PLACAS SOLARES EN 4 RANCHOS DE LA ZONA SANTA MARÍA DE TORIS</t>
  </si>
  <si>
    <t>ELECTRIFICACIÓN MEDIANTE REHABILITACIÓN DE PLACAS SOLARES EN 3 VIVIENDAS DE LA ZONA PUERTO CHALE</t>
  </si>
  <si>
    <t>ZONA PUERTO CHALE</t>
  </si>
  <si>
    <t>SUMINISTRO E INSTALACIÓN DE 15 BATERÍAS PARA SISTEMAS FOTOVOLTAICOS</t>
  </si>
  <si>
    <t>ZONA SANTA MARIA DE TORIS</t>
  </si>
  <si>
    <t>SUMINISTRO E INSTALACIÓN DE UNA BATERÍA PARA SISTEMA FOTOVOLTAICO DE ILUMINACIÓN BÁSICA, LTH MODELO L31T/5 AMP. / Hr. 12 VOLTS</t>
  </si>
  <si>
    <t>RANCHO CORRAL FALSO                    ZONA LA SOLEDAD</t>
  </si>
  <si>
    <t>SUMINISTRO E INSTALACIÓN DE UNA BOMBA SUMERGIBLE MARCA GRUNDFOS MODELO VEINTICINCO SQF SIETE PARA UN EQUIPO DE BOMBEO</t>
  </si>
  <si>
    <t>AMP R.D. DE ENERGÍA ELÉCTRICA DE LA CALLE PUNTA CANDELEROS ESQUINA ISLA DANZANTE</t>
  </si>
  <si>
    <t>SE INSTALARÁN 04 POSTES (3 POSTES DE 12 METROS Y UN POSTE DE 9 METROS) Y UN TRANSFORMADOR DE 37.5 KVA Y SE EXENDERÁN 0.070 KM DE CABLE MÚLTIPLE AL - ACSR</t>
  </si>
  <si>
    <t>SE INSTALARÁN 03 POSTES DE 9 METROS Y UN TRANSFORMADOR DE 37.5 KVA Y SE EXENDERÁN 0.080 KM DE CABLE MÚLTIPLE AL - ACSR</t>
  </si>
  <si>
    <t>AMPLIACIÓN DE LA RED DE DISTRIBUCIÓN DE ENERGÍA ELÉCTRICA DEL GRUPO DE RIEGO SAN BERNABÉ DE LA CALLE AGUA VERDE E/PALO DE ARCO Y AGUACATE DE LA COLONIA LAS VEREDAS</t>
  </si>
  <si>
    <t>AMPLIACIÓN DE LA RED DE DISTRIBUCIÓN DE ENERGÍA ELÉCTRICA DE LA COLONIA EJIDAL PRIMERA SECCION 4a ETAPA</t>
  </si>
  <si>
    <t>SAN JOSÉ DEL CABO</t>
  </si>
  <si>
    <t xml:space="preserve">SE INSTALARÁN 10 POSTES DE 12 METROS Y DOS TRANSFORMADORES (UNO DE 25 KVA UNICORNIO Y UNO DE 25 KVA MONOFÁSICO Y EXTENDERÁN 0.645 KM DE LÍNEA PRIMARIA Y 0.140 KM DE LÍNEA SECUNDARIA </t>
  </si>
  <si>
    <t xml:space="preserve">SE INSTALARÁN 05POSTES (UNO DE 13 METROS , 2 DE 12 METROS Y 2 DE 9 METROS) Y DOS TRANSFORMADORES DE 25 KVA CADA UNO Y SUMAN 50 KVA Y EXTENDERÁN 0.172 KM DE LÍNEA PRIMARIA Y 0.246 KM DE LÍNEA SECUNDARIA </t>
  </si>
  <si>
    <t>AMPLIACIÓN DE LA RED DE DISTRIBUCIÓN DE ENERGÍA ELÉCTRICA DE ACCESO A HUERTAS ANTES DE LLEGAR AL POBLADO UNO</t>
  </si>
  <si>
    <t xml:space="preserve">SE INSTALARÁ 07 POSTES DE 12 METROS Y 01 TRANSFORMADOR DE 25 KVA Y SE EXTENDERÁN 0.480 KM DE LÍNEA PRIMARIA </t>
  </si>
  <si>
    <t>EJIDO LA RIBERA</t>
  </si>
  <si>
    <t>AMPLIACIÓN DE LA RED DE DISTRIBUCIÓN DE ENERGÍA ELÉCTRICA DE ACCESO A HUERTAS ANTES DE LLEGAR AL POBLADO DOS</t>
  </si>
  <si>
    <t xml:space="preserve">SE INSTALARÁN 05 POSTES DE 12 METROS Y 01 TRANSFORMADOR DE 25 KVA Y SE EXTENDERÁN 0.113 KM DE LÍNEA PRIMARIA Y 0.060 KM DE LINEA SECUNDARIA </t>
  </si>
  <si>
    <t>AMPLIACIÓN DE LA RED DE DISTRIBUCIÓN DE ENERGÍA ELÉCTRICA DEL TRAMO 1 DEL POBLADO</t>
  </si>
  <si>
    <t>EJIDO LAS CASITAS</t>
  </si>
  <si>
    <t>SE INSTALARÁN 01 POSTE DE 12 METROS Y 01 TRANSFORMADOR DE 25 KVA Y SE EXTENDERÁN 0.040 KM DE LÍNEA PRIMARIA Y 0.060 KM DE LÍNEA SECUNDARIA</t>
  </si>
  <si>
    <t>AMPLIACIÓN DE LA RED DE DISTRIBUCIÓN DE ENERGÍA ELÉCTRICA DEL TRAMO 4 DEL POBLADO</t>
  </si>
  <si>
    <t xml:space="preserve">SE INSTALARÁN 05 POSTES DE 12 METROS Y 01 TRANSFORMADOR DE 25 KVA Y SE EXTENDERÁN 0.285 KM DE LÍNEA PRIMARIA </t>
  </si>
  <si>
    <t>AMPLIACIÓN DE LA RED DE DISTRIBUCIÓN DE ENERGÍA ELÉCTRICA  DEL POBLADO</t>
  </si>
  <si>
    <t>EJIDO SANTA CRUZ</t>
  </si>
  <si>
    <t>SE INSTALARÁN 06 POSTES (04 POSTES DE 12 METROS Y 02 POSTES DE 9  METROS) Y 01 TRANSFORMADOR DE 37.5 KVA UNICORNIO Y SE EXTENDERÁN 0.273 KM DE LÍNEA PRIMARIA Y 0.300 KM DE LÍNEA SECUNDARIA</t>
  </si>
  <si>
    <t>AMPLIACIÓN DE LA RED DE DISTRIBUCIÓN DE ENERGÍA ELÉCTRICA DE LA COLONIA EJIDAL SEGUNDA SECCION 2a ETAPA</t>
  </si>
  <si>
    <t>SE INSTALARÁN 81 POSTES DE 12 METROS Y 02 POSTES DE 9  METROS Y 28 TRANSFORMADOR DE 50 KVA  QE SUMAN 1,400 KVA Y SE EXTENDERÁN 3.400 KM DE LÍNEA PRIMARIA Y 1.600 KM DE LÍNEA SECUNDARIA</t>
  </si>
  <si>
    <t>TERCER INFORME TRIMESTRAL</t>
  </si>
  <si>
    <t>SALDO FISE</t>
  </si>
  <si>
    <t>CUARTO INFORME TRIMESTRAL</t>
  </si>
  <si>
    <t>COMONDU</t>
  </si>
  <si>
    <t>MANTENIMIENTO PREVENTIVO DE UN GENERADOR DEL SISTEMA AISLADO</t>
  </si>
  <si>
    <t>SAN LUIS GONZAGA</t>
  </si>
  <si>
    <t>MANTENIMIENTO PREVENTIVO DEL GENERADOR, CONTEMPLANDO: CAMBIO DE ACEITE A MOTOR, CAMBIO DE FILTROS DE ACEITE, COMBUSTIBLE Y DE AIRE, ASÍ COMO SONDEO DE RADIADOR E INSTALACIÓN DE UNA BATERIA.</t>
  </si>
  <si>
    <t>PUERTO ALCATRAZ</t>
  </si>
  <si>
    <t>MANTENIMIENTO PREVENTIVO DEL GENERADOR, CONTEMPLANDO: CAMBIO DE ACEITE A MOTOR, CAMBIO DE FILTROS DE ACEITE, COMBUSTIBLE Y DE AIRE, ASÍ COMO SONDEO DE RADIADOR, CAMBIO DEL TERMOSTATO  E INSTALACIÓN DE UNA BATERIA.</t>
  </si>
  <si>
    <t>SUMINISTRO E INSTALACIÓN DE DOS TRANSFORMADORES DE 25 KVA UNIFÁSICOS</t>
  </si>
  <si>
    <t>SE INSTALARÁN EN LA RED DE DISTRIBUCIÓN DE ENERGÍA ELÉCTRICA DOS TRANSFORMADORES DE 25 KVA EN 13,200/120-240 V, INCLUYE TRASLADO A LA ISLA , ASÍ COMO MANIOBRA, INSTALACIÓN Y PUESTA EN SERVICIO</t>
  </si>
  <si>
    <t>ELECTRIFICACIÓN MEDIANTE INSTALACIÓN DE SISTEMAS FOTOVOLTAICOS DE ILUMINACIÓN BÁSICA EN 35 RANCHOS DE LA ZONA DE LOS DOLORES</t>
  </si>
  <si>
    <t>ELECTRIFICACIÓN MEDIANTE INSTALACIÓN DE SISTEMAS FOTOVOLTAICOS DE ILUMINACIÓN BÁSICA EN 13 VIVIENDASS DE LA ZONA AMPLIACIÓN EL MEZQUITITO</t>
  </si>
  <si>
    <t>ELECTRIFICACIÓN MEDIANTE REHABILITACIÓN DE PLACAS SOLARES EN 20 RANCHOS DE LA ZONA LA FORTUNA DEL BAJIO</t>
  </si>
  <si>
    <t>ELECTRIFICACIÓN MEDIANTE REHABILITACIÓN DE PLACAS SOLARES EN 30 RANCHOS DE LA ZONA LOS DOLORES</t>
  </si>
  <si>
    <t>ZONA LOS DOLORES</t>
  </si>
  <si>
    <t>REINTEGRO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</si>
</sst>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164" formatCode="&quot;$&quot;#,##0.00"/>
    <numFmt numFmtId="165" formatCode="#,##0.00_ ;[Red]\-#,##0.00\ 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0000"/>
      <name val="Calibri"/>
      <family val="2"/>
    </font>
    <font>
      <b/>
      <sz val="10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4A66A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ck">
        <color theme="0"/>
      </right>
      <top/>
      <bottom/>
      <diagonal/>
    </border>
    <border>
      <left/>
      <right/>
      <top style="thick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ck">
        <color theme="0" tint="-4.9989318521683403E-2"/>
      </left>
      <right/>
      <top style="thick">
        <color theme="0" tint="-4.9989318521683403E-2"/>
      </top>
      <bottom style="thick">
        <color theme="0" tint="-4.9989318521683403E-2"/>
      </bottom>
      <diagonal/>
    </border>
    <border>
      <left/>
      <right style="thick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thin">
        <color theme="0"/>
      </top>
      <bottom/>
      <diagonal/>
    </border>
    <border>
      <left style="thick">
        <color theme="0" tint="-4.9989318521683403E-2"/>
      </left>
      <right style="thick">
        <color theme="0" tint="-4.9989318521683403E-2"/>
      </right>
      <top/>
      <bottom style="thick">
        <color theme="0" tint="-4.9989318521683403E-2"/>
      </bottom>
      <diagonal/>
    </border>
    <border>
      <left style="thick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thick">
        <color theme="0"/>
      </top>
      <bottom style="thick">
        <color theme="0"/>
      </bottom>
      <diagonal/>
    </border>
    <border>
      <left style="medium">
        <color rgb="FFFFFFFF"/>
      </left>
      <right/>
      <top/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rgb="FFFFFFFF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ck">
        <color theme="0"/>
      </left>
      <right style="thick">
        <color theme="0"/>
      </right>
      <top/>
      <bottom style="medium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 style="thick">
        <color indexed="64"/>
      </left>
      <right style="thick">
        <color indexed="64"/>
      </right>
      <top style="thick">
        <color theme="0"/>
      </top>
      <bottom style="thick">
        <color indexed="64"/>
      </bottom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 tint="-4.9989318521683403E-2"/>
      </left>
      <right/>
      <top/>
      <bottom style="thick">
        <color theme="0" tint="-4.9989318521683403E-2"/>
      </bottom>
      <diagonal/>
    </border>
    <border>
      <left style="medium">
        <color rgb="FFFFFFFF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rgb="FFFFFFFF"/>
      </left>
      <right style="thick">
        <color theme="0"/>
      </right>
      <top/>
      <bottom/>
      <diagonal/>
    </border>
    <border>
      <left style="medium">
        <color rgb="FFFFFFFF"/>
      </left>
      <right style="thick">
        <color theme="0"/>
      </right>
      <top style="medium">
        <color rgb="FFFFFFFF"/>
      </top>
      <bottom/>
      <diagonal/>
    </border>
    <border>
      <left style="thick">
        <color theme="0"/>
      </left>
      <right style="medium">
        <color theme="0"/>
      </right>
      <top/>
      <bottom style="medium">
        <color theme="0"/>
      </bottom>
      <diagonal/>
    </border>
    <border>
      <left style="thick">
        <color theme="0" tint="-4.9989318521683403E-2"/>
      </left>
      <right style="thick">
        <color theme="0"/>
      </right>
      <top style="thick">
        <color theme="0" tint="-4.9989318521683403E-2"/>
      </top>
      <bottom style="thick">
        <color theme="0"/>
      </bottom>
      <diagonal/>
    </border>
    <border>
      <left style="thick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/>
      <diagonal/>
    </border>
    <border>
      <left style="thick">
        <color theme="0" tint="-4.9989318521683403E-2"/>
      </left>
      <right style="thick">
        <color theme="0" tint="-4.9989318521683403E-2"/>
      </right>
      <top/>
      <bottom/>
      <diagonal/>
    </border>
    <border>
      <left style="thick">
        <color theme="0" tint="-4.9989318521683403E-2"/>
      </left>
      <right/>
      <top/>
      <bottom/>
      <diagonal/>
    </border>
    <border>
      <left style="thick">
        <color theme="0"/>
      </left>
      <right style="thick">
        <color theme="0" tint="-4.9989318521683403E-2"/>
      </right>
      <top/>
      <bottom/>
      <diagonal/>
    </border>
    <border>
      <left/>
      <right style="thick">
        <color theme="0" tint="-4.9989318521683403E-2"/>
      </right>
      <top/>
      <bottom/>
      <diagonal/>
    </border>
    <border>
      <left style="thick">
        <color theme="0" tint="-4.9989318521683403E-2"/>
      </left>
      <right/>
      <top style="thick">
        <color theme="0" tint="-4.9989318521683403E-2"/>
      </top>
      <bottom/>
      <diagonal/>
    </border>
    <border>
      <left style="medium">
        <color theme="0"/>
      </left>
      <right style="thick">
        <color theme="0"/>
      </right>
      <top style="medium">
        <color theme="0"/>
      </top>
      <bottom/>
      <diagonal/>
    </border>
    <border>
      <left style="medium">
        <color rgb="FFFFFFFF"/>
      </left>
      <right/>
      <top/>
      <bottom style="thick">
        <color theme="0"/>
      </bottom>
      <diagonal/>
    </border>
    <border>
      <left style="thick">
        <color theme="0"/>
      </left>
      <right style="medium">
        <color rgb="FFFFFFFF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theme="0"/>
      </bottom>
      <diagonal/>
    </border>
    <border>
      <left/>
      <right/>
      <top style="medium">
        <color rgb="FFFFFFFF"/>
      </top>
      <bottom/>
      <diagonal/>
    </border>
    <border>
      <left/>
      <right/>
      <top/>
      <bottom style="thick">
        <color theme="0" tint="-4.9989318521683403E-2"/>
      </bottom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theme="0"/>
      </right>
      <top style="medium">
        <color rgb="FFFFFFFF"/>
      </top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477">
    <xf numFmtId="0" fontId="0" fillId="0" borderId="0" xfId="0"/>
    <xf numFmtId="0" fontId="0" fillId="0" borderId="0" xfId="0" applyBorder="1"/>
    <xf numFmtId="3" fontId="0" fillId="0" borderId="0" xfId="0" applyNumberFormat="1"/>
    <xf numFmtId="0" fontId="0" fillId="0" borderId="0" xfId="0" applyBorder="1" applyAlignment="1"/>
    <xf numFmtId="0" fontId="5" fillId="0" borderId="0" xfId="0" applyFont="1"/>
    <xf numFmtId="0" fontId="0" fillId="0" borderId="0" xfId="0" applyBorder="1" applyAlignment="1">
      <alignment horizontal="center" vertical="center"/>
    </xf>
    <xf numFmtId="4" fontId="0" fillId="0" borderId="0" xfId="0" applyNumberFormat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3" fontId="0" fillId="0" borderId="0" xfId="0" applyNumberFormat="1" applyBorder="1" applyAlignment="1">
      <alignment horizontal="center" vertical="center"/>
    </xf>
    <xf numFmtId="4" fontId="7" fillId="0" borderId="0" xfId="0" applyNumberFormat="1" applyFont="1"/>
    <xf numFmtId="164" fontId="7" fillId="0" borderId="0" xfId="0" applyNumberFormat="1" applyFont="1"/>
    <xf numFmtId="0" fontId="8" fillId="0" borderId="0" xfId="0" applyFont="1"/>
    <xf numFmtId="164" fontId="0" fillId="0" borderId="0" xfId="0" applyNumberFormat="1"/>
    <xf numFmtId="4" fontId="0" fillId="0" borderId="0" xfId="0" applyNumberFormat="1" applyBorder="1" applyAlignment="1">
      <alignment horizontal="center" vertical="center"/>
    </xf>
    <xf numFmtId="0" fontId="5" fillId="0" borderId="0" xfId="0" applyFont="1" applyBorder="1"/>
    <xf numFmtId="3" fontId="5" fillId="0" borderId="0" xfId="0" applyNumberFormat="1" applyFont="1" applyBorder="1"/>
    <xf numFmtId="4" fontId="9" fillId="0" borderId="0" xfId="0" applyNumberFormat="1" applyFont="1"/>
    <xf numFmtId="0" fontId="10" fillId="0" borderId="0" xfId="0" applyFont="1"/>
    <xf numFmtId="4" fontId="10" fillId="0" borderId="0" xfId="0" applyNumberFormat="1" applyFont="1"/>
    <xf numFmtId="4" fontId="11" fillId="0" borderId="0" xfId="0" applyNumberFormat="1" applyFont="1"/>
    <xf numFmtId="0" fontId="0" fillId="0" borderId="0" xfId="0" applyAlignment="1">
      <alignment horizontal="center"/>
    </xf>
    <xf numFmtId="4" fontId="5" fillId="0" borderId="0" xfId="0" applyNumberFormat="1" applyFont="1"/>
    <xf numFmtId="3" fontId="12" fillId="2" borderId="32" xfId="2" applyNumberFormat="1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/>
    <xf numFmtId="0" fontId="0" fillId="0" borderId="33" xfId="0" applyBorder="1"/>
    <xf numFmtId="0" fontId="0" fillId="0" borderId="34" xfId="0" applyBorder="1"/>
    <xf numFmtId="0" fontId="0" fillId="0" borderId="35" xfId="0" applyBorder="1"/>
    <xf numFmtId="1" fontId="0" fillId="2" borderId="36" xfId="0" applyNumberFormat="1" applyFill="1" applyBorder="1" applyAlignment="1">
      <alignment horizontal="center" vertical="center"/>
    </xf>
    <xf numFmtId="3" fontId="14" fillId="2" borderId="36" xfId="2" applyNumberFormat="1" applyFont="1" applyFill="1" applyBorder="1" applyAlignment="1">
      <alignment vertical="center" wrapText="1" readingOrder="1"/>
    </xf>
    <xf numFmtId="3" fontId="12" fillId="2" borderId="37" xfId="2" applyNumberFormat="1" applyFont="1" applyFill="1" applyBorder="1" applyAlignment="1">
      <alignment horizontal="center" vertical="center" wrapText="1" readingOrder="1"/>
    </xf>
    <xf numFmtId="0" fontId="0" fillId="2" borderId="36" xfId="0" applyFont="1" applyFill="1" applyBorder="1" applyAlignment="1">
      <alignment horizontal="justify" vertical="top"/>
    </xf>
    <xf numFmtId="0" fontId="0" fillId="3" borderId="38" xfId="0" applyFill="1" applyBorder="1" applyAlignment="1">
      <alignment horizontal="center" vertical="center"/>
    </xf>
    <xf numFmtId="3" fontId="12" fillId="2" borderId="36" xfId="2" applyNumberFormat="1" applyFont="1" applyFill="1" applyBorder="1" applyAlignment="1">
      <alignment horizontal="center" vertical="center" wrapText="1" readingOrder="1"/>
    </xf>
    <xf numFmtId="4" fontId="15" fillId="2" borderId="36" xfId="0" applyNumberFormat="1" applyFont="1" applyFill="1" applyBorder="1" applyAlignment="1">
      <alignment horizontal="right" vertical="top"/>
    </xf>
    <xf numFmtId="4" fontId="10" fillId="3" borderId="36" xfId="0" applyNumberFormat="1" applyFont="1" applyFill="1" applyBorder="1" applyAlignment="1">
      <alignment horizontal="right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/>
    </xf>
    <xf numFmtId="3" fontId="4" fillId="3" borderId="36" xfId="0" applyNumberFormat="1" applyFont="1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4" fontId="10" fillId="3" borderId="33" xfId="0" applyNumberFormat="1" applyFont="1" applyFill="1" applyBorder="1" applyAlignment="1">
      <alignment horizontal="right" vertical="center" wrapText="1"/>
    </xf>
    <xf numFmtId="0" fontId="0" fillId="0" borderId="39" xfId="0" applyBorder="1"/>
    <xf numFmtId="0" fontId="0" fillId="0" borderId="40" xfId="0" applyBorder="1"/>
    <xf numFmtId="0" fontId="0" fillId="0" borderId="0" xfId="0" applyFill="1" applyBorder="1" applyAlignment="1">
      <alignment horizontal="center" vertical="center"/>
    </xf>
    <xf numFmtId="3" fontId="5" fillId="0" borderId="0" xfId="0" applyNumberFormat="1" applyFont="1"/>
    <xf numFmtId="4" fontId="10" fillId="3" borderId="41" xfId="0" applyNumberFormat="1" applyFont="1" applyFill="1" applyBorder="1" applyAlignment="1">
      <alignment horizontal="right" vertical="center" wrapText="1"/>
    </xf>
    <xf numFmtId="0" fontId="10" fillId="3" borderId="41" xfId="0" applyFont="1" applyFill="1" applyBorder="1" applyAlignment="1">
      <alignment horizontal="center" vertical="center" wrapText="1"/>
    </xf>
    <xf numFmtId="4" fontId="10" fillId="3" borderId="42" xfId="0" applyNumberFormat="1" applyFont="1" applyFill="1" applyBorder="1" applyAlignment="1">
      <alignment horizontal="right" vertical="center" wrapText="1"/>
    </xf>
    <xf numFmtId="4" fontId="0" fillId="3" borderId="43" xfId="0" applyNumberFormat="1" applyFill="1" applyBorder="1" applyAlignment="1">
      <alignment horizontal="right" vertical="center"/>
    </xf>
    <xf numFmtId="0" fontId="0" fillId="3" borderId="0" xfId="0" applyFill="1"/>
    <xf numFmtId="4" fontId="0" fillId="3" borderId="44" xfId="0" applyNumberFormat="1" applyFill="1" applyBorder="1" applyAlignment="1">
      <alignment horizontal="right" vertical="center"/>
    </xf>
    <xf numFmtId="3" fontId="16" fillId="3" borderId="0" xfId="0" applyNumberFormat="1" applyFont="1" applyFill="1" applyAlignment="1">
      <alignment vertical="center"/>
    </xf>
    <xf numFmtId="8" fontId="10" fillId="0" borderId="0" xfId="0" applyNumberFormat="1" applyFont="1"/>
    <xf numFmtId="0" fontId="0" fillId="0" borderId="0" xfId="0" applyBorder="1" applyAlignment="1">
      <alignment horizontal="center" vertical="center"/>
    </xf>
    <xf numFmtId="0" fontId="0" fillId="2" borderId="36" xfId="0" applyFill="1" applyBorder="1" applyAlignment="1">
      <alignment horizontal="center" vertical="center" wrapText="1"/>
    </xf>
    <xf numFmtId="0" fontId="17" fillId="0" borderId="0" xfId="0" applyFont="1"/>
    <xf numFmtId="0" fontId="18" fillId="4" borderId="45" xfId="2" applyFont="1" applyFill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/>
    </xf>
    <xf numFmtId="165" fontId="0" fillId="0" borderId="0" xfId="0" applyNumberFormat="1"/>
    <xf numFmtId="0" fontId="0" fillId="3" borderId="0" xfId="0" applyFill="1" applyBorder="1"/>
    <xf numFmtId="0" fontId="0" fillId="3" borderId="0" xfId="0" applyFont="1" applyFill="1" applyBorder="1"/>
    <xf numFmtId="0" fontId="9" fillId="0" borderId="0" xfId="0" applyFont="1"/>
    <xf numFmtId="4" fontId="0" fillId="3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3" borderId="0" xfId="0" applyNumberForma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3" fontId="14" fillId="2" borderId="46" xfId="2" applyNumberFormat="1" applyFont="1" applyFill="1" applyBorder="1" applyAlignment="1">
      <alignment vertical="center" wrapText="1" readingOrder="1"/>
    </xf>
    <xf numFmtId="3" fontId="12" fillId="5" borderId="32" xfId="2" applyNumberFormat="1" applyFont="1" applyFill="1" applyBorder="1" applyAlignment="1">
      <alignment horizontal="center" vertical="center" wrapText="1" readingOrder="1"/>
    </xf>
    <xf numFmtId="0" fontId="0" fillId="5" borderId="36" xfId="0" applyFont="1" applyFill="1" applyBorder="1" applyAlignment="1">
      <alignment horizontal="justify" vertical="top"/>
    </xf>
    <xf numFmtId="3" fontId="14" fillId="5" borderId="36" xfId="2" applyNumberFormat="1" applyFont="1" applyFill="1" applyBorder="1" applyAlignment="1">
      <alignment vertical="center" wrapText="1" readingOrder="1"/>
    </xf>
    <xf numFmtId="3" fontId="12" fillId="5" borderId="36" xfId="2" applyNumberFormat="1" applyFont="1" applyFill="1" applyBorder="1" applyAlignment="1">
      <alignment horizontal="center" vertical="center" wrapText="1" readingOrder="1"/>
    </xf>
    <xf numFmtId="3" fontId="12" fillId="5" borderId="47" xfId="2" applyNumberFormat="1" applyFont="1" applyFill="1" applyBorder="1" applyAlignment="1">
      <alignment horizontal="center" vertical="center" wrapText="1" readingOrder="1"/>
    </xf>
    <xf numFmtId="3" fontId="4" fillId="5" borderId="36" xfId="0" applyNumberFormat="1" applyFont="1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/>
    </xf>
    <xf numFmtId="4" fontId="15" fillId="5" borderId="36" xfId="0" applyNumberFormat="1" applyFont="1" applyFill="1" applyBorder="1" applyAlignment="1">
      <alignment horizontal="right" vertical="top"/>
    </xf>
    <xf numFmtId="4" fontId="15" fillId="5" borderId="33" xfId="0" applyNumberFormat="1" applyFont="1" applyFill="1" applyBorder="1" applyAlignment="1">
      <alignment horizontal="right" vertical="top"/>
    </xf>
    <xf numFmtId="4" fontId="5" fillId="0" borderId="0" xfId="0" applyNumberFormat="1" applyFont="1" applyBorder="1" applyAlignment="1">
      <alignment vertical="top"/>
    </xf>
    <xf numFmtId="0" fontId="0" fillId="3" borderId="48" xfId="0" applyFill="1" applyBorder="1" applyAlignment="1">
      <alignment horizontal="center" vertical="center"/>
    </xf>
    <xf numFmtId="3" fontId="4" fillId="3" borderId="48" xfId="0" applyNumberFormat="1" applyFont="1" applyFill="1" applyBorder="1" applyAlignment="1">
      <alignment horizontal="center" vertical="center"/>
    </xf>
    <xf numFmtId="3" fontId="4" fillId="3" borderId="4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50" xfId="0" applyBorder="1"/>
    <xf numFmtId="3" fontId="0" fillId="0" borderId="0" xfId="0" applyNumberFormat="1" applyBorder="1"/>
    <xf numFmtId="1" fontId="0" fillId="5" borderId="0" xfId="0" applyNumberFormat="1" applyFill="1" applyBorder="1" applyAlignment="1">
      <alignment horizontal="center" vertical="center"/>
    </xf>
    <xf numFmtId="4" fontId="11" fillId="2" borderId="51" xfId="0" applyNumberFormat="1" applyFont="1" applyFill="1" applyBorder="1" applyAlignment="1">
      <alignment vertical="top"/>
    </xf>
    <xf numFmtId="4" fontId="11" fillId="2" borderId="52" xfId="0" applyNumberFormat="1" applyFont="1" applyFill="1" applyBorder="1" applyAlignment="1">
      <alignment vertical="top"/>
    </xf>
    <xf numFmtId="4" fontId="11" fillId="5" borderId="36" xfId="0" applyNumberFormat="1" applyFont="1" applyFill="1" applyBorder="1" applyAlignment="1">
      <alignment horizontal="right" vertical="top" wrapText="1"/>
    </xf>
    <xf numFmtId="4" fontId="11" fillId="2" borderId="36" xfId="0" applyNumberFormat="1" applyFont="1" applyFill="1" applyBorder="1" applyAlignment="1">
      <alignment horizontal="right" vertical="top" wrapText="1"/>
    </xf>
    <xf numFmtId="3" fontId="19" fillId="3" borderId="1" xfId="2" applyNumberFormat="1" applyFont="1" applyFill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/>
    </xf>
    <xf numFmtId="4" fontId="19" fillId="3" borderId="2" xfId="2" applyNumberFormat="1" applyFont="1" applyFill="1" applyBorder="1" applyAlignment="1">
      <alignment horizontal="right" vertical="center" wrapText="1" readingOrder="1"/>
    </xf>
    <xf numFmtId="4" fontId="19" fillId="3" borderId="3" xfId="2" applyNumberFormat="1" applyFont="1" applyFill="1" applyBorder="1" applyAlignment="1">
      <alignment horizontal="right" vertical="center" wrapText="1" readingOrder="1"/>
    </xf>
    <xf numFmtId="4" fontId="10" fillId="0" borderId="4" xfId="0" applyNumberFormat="1" applyFont="1" applyBorder="1" applyAlignment="1">
      <alignment horizontal="right" vertical="center"/>
    </xf>
    <xf numFmtId="4" fontId="10" fillId="3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4" fontId="20" fillId="3" borderId="0" xfId="2" applyNumberFormat="1" applyFont="1" applyFill="1" applyBorder="1" applyAlignment="1">
      <alignment horizontal="right" vertical="center" wrapText="1" readingOrder="1"/>
    </xf>
    <xf numFmtId="8" fontId="9" fillId="6" borderId="0" xfId="0" applyNumberFormat="1" applyFont="1" applyFill="1" applyAlignment="1">
      <alignment vertical="center"/>
    </xf>
    <xf numFmtId="0" fontId="9" fillId="6" borderId="0" xfId="0" applyFont="1" applyFill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4" fontId="11" fillId="2" borderId="2" xfId="0" applyNumberFormat="1" applyFont="1" applyFill="1" applyBorder="1" applyAlignment="1">
      <alignment horizontal="right" vertical="top" wrapText="1"/>
    </xf>
    <xf numFmtId="4" fontId="11" fillId="5" borderId="2" xfId="0" applyNumberFormat="1" applyFont="1" applyFill="1" applyBorder="1" applyAlignment="1">
      <alignment horizontal="right" vertical="top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/>
    </xf>
    <xf numFmtId="3" fontId="14" fillId="5" borderId="46" xfId="2" applyNumberFormat="1" applyFont="1" applyFill="1" applyBorder="1" applyAlignment="1">
      <alignment vertical="center" wrapText="1" readingOrder="1"/>
    </xf>
    <xf numFmtId="3" fontId="23" fillId="5" borderId="0" xfId="2" applyNumberFormat="1" applyFont="1" applyFill="1" applyBorder="1" applyAlignment="1">
      <alignment horizontal="left" vertical="center" wrapText="1" readingOrder="1"/>
    </xf>
    <xf numFmtId="0" fontId="11" fillId="2" borderId="43" xfId="0" applyFont="1" applyFill="1" applyBorder="1" applyAlignment="1">
      <alignment horizontal="justify" vertical="top" wrapText="1"/>
    </xf>
    <xf numFmtId="3" fontId="12" fillId="5" borderId="36" xfId="2" applyNumberFormat="1" applyFont="1" applyFill="1" applyBorder="1" applyAlignment="1">
      <alignment horizontal="left" vertical="top" wrapText="1" readingOrder="1"/>
    </xf>
    <xf numFmtId="3" fontId="12" fillId="2" borderId="36" xfId="2" applyNumberFormat="1" applyFont="1" applyFill="1" applyBorder="1" applyAlignment="1">
      <alignment horizontal="left" vertical="top" wrapText="1" readingOrder="1"/>
    </xf>
    <xf numFmtId="3" fontId="24" fillId="5" borderId="45" xfId="2" applyNumberFormat="1" applyFont="1" applyFill="1" applyBorder="1" applyAlignment="1">
      <alignment horizontal="left" vertical="top" wrapText="1" readingOrder="1"/>
    </xf>
    <xf numFmtId="4" fontId="25" fillId="7" borderId="36" xfId="2" applyNumberFormat="1" applyFont="1" applyFill="1" applyBorder="1" applyAlignment="1">
      <alignment horizontal="right" vertical="center" wrapText="1" readingOrder="1"/>
    </xf>
    <xf numFmtId="4" fontId="25" fillId="7" borderId="53" xfId="2" applyNumberFormat="1" applyFont="1" applyFill="1" applyBorder="1" applyAlignment="1">
      <alignment horizontal="right" vertical="center" wrapText="1" readingOrder="1"/>
    </xf>
    <xf numFmtId="4" fontId="25" fillId="7" borderId="54" xfId="2" applyNumberFormat="1" applyFont="1" applyFill="1" applyBorder="1" applyAlignment="1">
      <alignment horizontal="right" vertical="center" wrapText="1" readingOrder="1"/>
    </xf>
    <xf numFmtId="40" fontId="25" fillId="7" borderId="36" xfId="0" applyNumberFormat="1" applyFont="1" applyFill="1" applyBorder="1" applyAlignment="1">
      <alignment vertical="center"/>
    </xf>
    <xf numFmtId="40" fontId="25" fillId="7" borderId="0" xfId="0" applyNumberFormat="1" applyFont="1" applyFill="1" applyAlignment="1">
      <alignment vertical="center"/>
    </xf>
    <xf numFmtId="4" fontId="26" fillId="8" borderId="55" xfId="2" applyNumberFormat="1" applyFont="1" applyFill="1" applyBorder="1" applyAlignment="1">
      <alignment horizontal="right" vertical="center" wrapText="1" readingOrder="1"/>
    </xf>
    <xf numFmtId="4" fontId="22" fillId="0" borderId="2" xfId="0" applyNumberFormat="1" applyFont="1" applyBorder="1"/>
    <xf numFmtId="4" fontId="21" fillId="0" borderId="2" xfId="0" applyNumberFormat="1" applyFont="1" applyBorder="1"/>
    <xf numFmtId="0" fontId="10" fillId="3" borderId="40" xfId="0" applyFont="1" applyFill="1" applyBorder="1" applyAlignment="1">
      <alignment horizontal="center" vertical="center" wrapText="1"/>
    </xf>
    <xf numFmtId="4" fontId="10" fillId="3" borderId="40" xfId="0" applyNumberFormat="1" applyFont="1" applyFill="1" applyBorder="1" applyAlignment="1">
      <alignment horizontal="right" vertical="center" wrapText="1"/>
    </xf>
    <xf numFmtId="4" fontId="10" fillId="0" borderId="2" xfId="0" applyNumberFormat="1" applyFont="1" applyBorder="1" applyAlignment="1">
      <alignment horizontal="right" vertical="center"/>
    </xf>
    <xf numFmtId="3" fontId="4" fillId="3" borderId="0" xfId="0" applyNumberFormat="1" applyFont="1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6" xfId="0" applyBorder="1"/>
    <xf numFmtId="4" fontId="11" fillId="5" borderId="33" xfId="0" applyNumberFormat="1" applyFont="1" applyFill="1" applyBorder="1" applyAlignment="1">
      <alignment horizontal="right" vertical="top"/>
    </xf>
    <xf numFmtId="3" fontId="12" fillId="2" borderId="56" xfId="2" applyNumberFormat="1" applyFont="1" applyFill="1" applyBorder="1" applyAlignment="1">
      <alignment horizontal="center" vertical="center" wrapText="1" readingOrder="1"/>
    </xf>
    <xf numFmtId="1" fontId="0" fillId="5" borderId="36" xfId="0" applyNumberFormat="1" applyFill="1" applyBorder="1" applyAlignment="1">
      <alignment horizontal="center" vertical="center"/>
    </xf>
    <xf numFmtId="3" fontId="14" fillId="5" borderId="33" xfId="2" applyNumberFormat="1" applyFont="1" applyFill="1" applyBorder="1" applyAlignment="1">
      <alignment vertical="center" wrapText="1" readingOrder="1"/>
    </xf>
    <xf numFmtId="3" fontId="14" fillId="5" borderId="48" xfId="2" applyNumberFormat="1" applyFont="1" applyFill="1" applyBorder="1" applyAlignment="1">
      <alignment vertical="center" wrapText="1" readingOrder="1"/>
    </xf>
    <xf numFmtId="3" fontId="12" fillId="2" borderId="47" xfId="2" applyNumberFormat="1" applyFont="1" applyFill="1" applyBorder="1" applyAlignment="1">
      <alignment horizontal="center" vertical="center" wrapText="1" readingOrder="1"/>
    </xf>
    <xf numFmtId="3" fontId="27" fillId="2" borderId="57" xfId="2" applyNumberFormat="1" applyFont="1" applyFill="1" applyBorder="1" applyAlignment="1">
      <alignment horizontal="center" vertical="center" wrapText="1" readingOrder="1"/>
    </xf>
    <xf numFmtId="1" fontId="0" fillId="2" borderId="58" xfId="0" applyNumberFormat="1" applyFill="1" applyBorder="1" applyAlignment="1">
      <alignment horizontal="center" vertical="center"/>
    </xf>
    <xf numFmtId="3" fontId="12" fillId="2" borderId="59" xfId="2" applyNumberFormat="1" applyFont="1" applyFill="1" applyBorder="1" applyAlignment="1">
      <alignment horizontal="center" vertical="center" wrapText="1" readingOrder="1"/>
    </xf>
    <xf numFmtId="0" fontId="0" fillId="3" borderId="60" xfId="0" applyFill="1" applyBorder="1" applyAlignment="1">
      <alignment horizontal="center" vertical="center" wrapText="1"/>
    </xf>
    <xf numFmtId="3" fontId="14" fillId="5" borderId="58" xfId="2" applyNumberFormat="1" applyFont="1" applyFill="1" applyBorder="1" applyAlignment="1">
      <alignment vertical="center" wrapText="1" readingOrder="1"/>
    </xf>
    <xf numFmtId="3" fontId="14" fillId="2" borderId="58" xfId="2" applyNumberFormat="1" applyFont="1" applyFill="1" applyBorder="1" applyAlignment="1">
      <alignment vertical="center" wrapText="1" readingOrder="1"/>
    </xf>
    <xf numFmtId="3" fontId="12" fillId="5" borderId="61" xfId="2" applyNumberFormat="1" applyFont="1" applyFill="1" applyBorder="1" applyAlignment="1">
      <alignment horizontal="center" vertical="center" wrapText="1" readingOrder="1"/>
    </xf>
    <xf numFmtId="3" fontId="12" fillId="2" borderId="61" xfId="2" applyNumberFormat="1" applyFont="1" applyFill="1" applyBorder="1" applyAlignment="1">
      <alignment horizontal="center" vertical="center" wrapText="1" readingOrder="1"/>
    </xf>
    <xf numFmtId="3" fontId="4" fillId="3" borderId="61" xfId="0" applyNumberFormat="1" applyFont="1" applyFill="1" applyBorder="1" applyAlignment="1">
      <alignment horizontal="center" vertical="center"/>
    </xf>
    <xf numFmtId="3" fontId="12" fillId="5" borderId="62" xfId="2" applyNumberFormat="1" applyFont="1" applyFill="1" applyBorder="1" applyAlignment="1">
      <alignment horizontal="center" vertical="center" wrapText="1" readingOrder="1"/>
    </xf>
    <xf numFmtId="3" fontId="12" fillId="2" borderId="33" xfId="2" applyNumberFormat="1" applyFont="1" applyFill="1" applyBorder="1" applyAlignment="1">
      <alignment horizontal="center" vertical="center" wrapText="1" readingOrder="1"/>
    </xf>
    <xf numFmtId="4" fontId="10" fillId="3" borderId="48" xfId="0" applyNumberFormat="1" applyFont="1" applyFill="1" applyBorder="1" applyAlignment="1">
      <alignment horizontal="right" vertical="center" wrapText="1"/>
    </xf>
    <xf numFmtId="0" fontId="0" fillId="0" borderId="63" xfId="0" applyBorder="1"/>
    <xf numFmtId="49" fontId="28" fillId="3" borderId="53" xfId="2" applyNumberFormat="1" applyFont="1" applyFill="1" applyBorder="1" applyAlignment="1">
      <alignment horizontal="center" vertical="center" wrapText="1" readingOrder="1"/>
    </xf>
    <xf numFmtId="0" fontId="2" fillId="3" borderId="0" xfId="0" applyFont="1" applyFill="1"/>
    <xf numFmtId="0" fontId="29" fillId="3" borderId="0" xfId="0" applyFont="1" applyFill="1"/>
    <xf numFmtId="4" fontId="28" fillId="3" borderId="0" xfId="0" applyNumberFormat="1" applyFont="1" applyFill="1"/>
    <xf numFmtId="0" fontId="15" fillId="5" borderId="36" xfId="0" applyFont="1" applyFill="1" applyBorder="1" applyAlignment="1">
      <alignment horizontal="justify" vertical="top"/>
    </xf>
    <xf numFmtId="0" fontId="11" fillId="5" borderId="36" xfId="0" applyFont="1" applyFill="1" applyBorder="1" applyAlignment="1">
      <alignment horizontal="left" vertical="center" wrapText="1"/>
    </xf>
    <xf numFmtId="0" fontId="15" fillId="2" borderId="36" xfId="0" applyFont="1" applyFill="1" applyBorder="1" applyAlignment="1">
      <alignment horizontal="justify" vertical="top"/>
    </xf>
    <xf numFmtId="0" fontId="11" fillId="2" borderId="3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center" vertical="center" wrapText="1"/>
    </xf>
    <xf numFmtId="4" fontId="10" fillId="3" borderId="7" xfId="0" applyNumberFormat="1" applyFont="1" applyFill="1" applyBorder="1" applyAlignment="1">
      <alignment horizontal="right" vertical="center" wrapText="1"/>
    </xf>
    <xf numFmtId="4" fontId="10" fillId="3" borderId="8" xfId="0" applyNumberFormat="1" applyFont="1" applyFill="1" applyBorder="1" applyAlignment="1">
      <alignment horizontal="right" vertical="center" wrapText="1"/>
    </xf>
    <xf numFmtId="4" fontId="10" fillId="3" borderId="9" xfId="0" applyNumberFormat="1" applyFont="1" applyFill="1" applyBorder="1" applyAlignment="1">
      <alignment horizontal="right" vertical="center" wrapText="1"/>
    </xf>
    <xf numFmtId="0" fontId="0" fillId="0" borderId="10" xfId="0" applyBorder="1"/>
    <xf numFmtId="8" fontId="9" fillId="3" borderId="0" xfId="0" applyNumberFormat="1" applyFont="1" applyFill="1" applyAlignment="1">
      <alignment vertical="center"/>
    </xf>
    <xf numFmtId="4" fontId="9" fillId="3" borderId="0" xfId="0" applyNumberFormat="1" applyFont="1" applyFill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0" fillId="8" borderId="36" xfId="2" applyFont="1" applyFill="1" applyBorder="1" applyAlignment="1">
      <alignment horizontal="center" vertical="center" wrapText="1" readingOrder="1"/>
    </xf>
    <xf numFmtId="0" fontId="18" fillId="8" borderId="36" xfId="2" applyFont="1" applyFill="1" applyBorder="1" applyAlignment="1">
      <alignment horizontal="center" vertical="center" wrapText="1" readingOrder="1"/>
    </xf>
    <xf numFmtId="0" fontId="11" fillId="5" borderId="11" xfId="0" applyFont="1" applyFill="1" applyBorder="1" applyAlignment="1">
      <alignment horizontal="justify" vertical="top"/>
    </xf>
    <xf numFmtId="4" fontId="11" fillId="5" borderId="12" xfId="0" applyNumberFormat="1" applyFont="1" applyFill="1" applyBorder="1" applyAlignment="1">
      <alignment horizontal="right" vertical="top"/>
    </xf>
    <xf numFmtId="4" fontId="11" fillId="5" borderId="11" xfId="0" applyNumberFormat="1" applyFont="1" applyFill="1" applyBorder="1" applyAlignment="1">
      <alignment horizontal="right" vertical="top"/>
    </xf>
    <xf numFmtId="4" fontId="11" fillId="5" borderId="13" xfId="0" applyNumberFormat="1" applyFont="1" applyFill="1" applyBorder="1" applyAlignment="1">
      <alignment horizontal="right" vertical="top"/>
    </xf>
    <xf numFmtId="4" fontId="11" fillId="5" borderId="0" xfId="0" applyNumberFormat="1" applyFont="1" applyFill="1" applyBorder="1" applyAlignment="1">
      <alignment horizontal="right" vertical="top"/>
    </xf>
    <xf numFmtId="4" fontId="11" fillId="5" borderId="64" xfId="0" applyNumberFormat="1" applyFont="1" applyFill="1" applyBorder="1" applyAlignment="1">
      <alignment horizontal="right" vertical="top"/>
    </xf>
    <xf numFmtId="3" fontId="27" fillId="5" borderId="13" xfId="2" applyNumberFormat="1" applyFont="1" applyFill="1" applyBorder="1" applyAlignment="1">
      <alignment horizontal="center" vertical="center" wrapText="1" readingOrder="1"/>
    </xf>
    <xf numFmtId="3" fontId="27" fillId="5" borderId="0" xfId="2" applyNumberFormat="1" applyFont="1" applyFill="1" applyBorder="1" applyAlignment="1">
      <alignment horizontal="center" vertical="center" wrapText="1" readingOrder="1"/>
    </xf>
    <xf numFmtId="3" fontId="27" fillId="5" borderId="14" xfId="2" applyNumberFormat="1" applyFont="1" applyFill="1" applyBorder="1" applyAlignment="1">
      <alignment horizontal="center" vertical="center" wrapText="1" readingOrder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/>
    </xf>
    <xf numFmtId="3" fontId="15" fillId="5" borderId="16" xfId="2" applyNumberFormat="1" applyFont="1" applyFill="1" applyBorder="1" applyAlignment="1">
      <alignment vertical="center" wrapText="1" readingOrder="1"/>
    </xf>
    <xf numFmtId="0" fontId="11" fillId="2" borderId="7" xfId="0" applyFont="1" applyFill="1" applyBorder="1" applyAlignment="1">
      <alignment horizontal="justify" vertical="top"/>
    </xf>
    <xf numFmtId="4" fontId="11" fillId="2" borderId="9" xfId="0" applyNumberFormat="1" applyFont="1" applyFill="1" applyBorder="1" applyAlignment="1">
      <alignment horizontal="right" vertical="top"/>
    </xf>
    <xf numFmtId="4" fontId="11" fillId="2" borderId="7" xfId="0" applyNumberFormat="1" applyFont="1" applyFill="1" applyBorder="1" applyAlignment="1">
      <alignment horizontal="right" vertical="top"/>
    </xf>
    <xf numFmtId="3" fontId="27" fillId="2" borderId="7" xfId="2" applyNumberFormat="1" applyFont="1" applyFill="1" applyBorder="1" applyAlignment="1">
      <alignment horizontal="center" vertical="center" wrapText="1" readingOrder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/>
    </xf>
    <xf numFmtId="3" fontId="27" fillId="5" borderId="10" xfId="2" applyNumberFormat="1" applyFont="1" applyFill="1" applyBorder="1" applyAlignment="1">
      <alignment horizontal="center" vertical="center" wrapText="1" readingOrder="1"/>
    </xf>
    <xf numFmtId="0" fontId="11" fillId="5" borderId="11" xfId="0" applyFont="1" applyFill="1" applyBorder="1" applyAlignment="1">
      <alignment horizontal="center" vertical="center" wrapText="1"/>
    </xf>
    <xf numFmtId="4" fontId="11" fillId="2" borderId="8" xfId="0" applyNumberFormat="1" applyFont="1" applyFill="1" applyBorder="1" applyAlignment="1">
      <alignment horizontal="right" vertical="top"/>
    </xf>
    <xf numFmtId="3" fontId="27" fillId="2" borderId="8" xfId="2" applyNumberFormat="1" applyFont="1" applyFill="1" applyBorder="1" applyAlignment="1">
      <alignment horizontal="center" vertical="center" wrapText="1" readingOrder="1"/>
    </xf>
    <xf numFmtId="0" fontId="11" fillId="2" borderId="7" xfId="0" applyFont="1" applyFill="1" applyBorder="1" applyAlignment="1">
      <alignment horizontal="center" vertical="center" wrapText="1"/>
    </xf>
    <xf numFmtId="4" fontId="10" fillId="3" borderId="7" xfId="0" applyNumberFormat="1" applyFont="1" applyFill="1" applyBorder="1" applyAlignment="1">
      <alignment vertical="center"/>
    </xf>
    <xf numFmtId="4" fontId="10" fillId="3" borderId="8" xfId="0" applyNumberFormat="1" applyFont="1" applyFill="1" applyBorder="1" applyAlignment="1">
      <alignment vertical="center"/>
    </xf>
    <xf numFmtId="4" fontId="31" fillId="3" borderId="7" xfId="2" applyNumberFormat="1" applyFont="1" applyFill="1" applyBorder="1" applyAlignment="1">
      <alignment horizontal="right" vertical="center" wrapText="1" readingOrder="1"/>
    </xf>
    <xf numFmtId="4" fontId="31" fillId="3" borderId="9" xfId="2" applyNumberFormat="1" applyFont="1" applyFill="1" applyBorder="1" applyAlignment="1">
      <alignment horizontal="right" vertical="center" wrapText="1" readingOrder="1"/>
    </xf>
    <xf numFmtId="3" fontId="19" fillId="3" borderId="7" xfId="2" applyNumberFormat="1" applyFont="1" applyFill="1" applyBorder="1" applyAlignment="1">
      <alignment horizontal="center" vertical="center" wrapText="1" readingOrder="1"/>
    </xf>
    <xf numFmtId="0" fontId="10" fillId="3" borderId="7" xfId="0" applyFont="1" applyFill="1" applyBorder="1" applyAlignment="1">
      <alignment horizontal="left" vertical="top" wrapText="1"/>
    </xf>
    <xf numFmtId="0" fontId="10" fillId="3" borderId="8" xfId="0" applyFont="1" applyFill="1" applyBorder="1" applyAlignment="1">
      <alignment horizontal="center" vertical="center"/>
    </xf>
    <xf numFmtId="3" fontId="31" fillId="3" borderId="7" xfId="2" applyNumberFormat="1" applyFont="1" applyFill="1" applyBorder="1" applyAlignment="1">
      <alignment vertical="center" wrapText="1" readingOrder="1"/>
    </xf>
    <xf numFmtId="0" fontId="11" fillId="5" borderId="7" xfId="0" applyFont="1" applyFill="1" applyBorder="1" applyAlignment="1">
      <alignment horizontal="justify" vertical="top"/>
    </xf>
    <xf numFmtId="4" fontId="11" fillId="5" borderId="18" xfId="0" applyNumberFormat="1" applyFont="1" applyFill="1" applyBorder="1" applyAlignment="1">
      <alignment horizontal="right" vertical="top"/>
    </xf>
    <xf numFmtId="3" fontId="27" fillId="5" borderId="18" xfId="2" applyNumberFormat="1" applyFont="1" applyFill="1" applyBorder="1" applyAlignment="1">
      <alignment horizontal="center" vertical="center" wrapText="1" readingOrder="1"/>
    </xf>
    <xf numFmtId="3" fontId="15" fillId="5" borderId="13" xfId="2" applyNumberFormat="1" applyFont="1" applyFill="1" applyBorder="1" applyAlignment="1">
      <alignment vertical="center" wrapText="1" readingOrder="1"/>
    </xf>
    <xf numFmtId="4" fontId="10" fillId="3" borderId="7" xfId="0" applyNumberFormat="1" applyFont="1" applyFill="1" applyBorder="1" applyAlignment="1">
      <alignment horizontal="right" vertical="center"/>
    </xf>
    <xf numFmtId="4" fontId="10" fillId="3" borderId="8" xfId="0" applyNumberFormat="1" applyFont="1" applyFill="1" applyBorder="1" applyAlignment="1">
      <alignment horizontal="right" vertical="center"/>
    </xf>
    <xf numFmtId="3" fontId="19" fillId="3" borderId="9" xfId="2" applyNumberFormat="1" applyFont="1" applyFill="1" applyBorder="1" applyAlignment="1">
      <alignment horizontal="center" vertical="center" wrapText="1" readingOrder="1"/>
    </xf>
    <xf numFmtId="3" fontId="19" fillId="3" borderId="19" xfId="2" applyNumberFormat="1" applyFont="1" applyFill="1" applyBorder="1" applyAlignment="1">
      <alignment horizontal="center" vertical="center" wrapText="1" readingOrder="1"/>
    </xf>
    <xf numFmtId="3" fontId="19" fillId="3" borderId="20" xfId="2" applyNumberFormat="1" applyFont="1" applyFill="1" applyBorder="1" applyAlignment="1">
      <alignment horizontal="center" vertical="center" wrapText="1" readingOrder="1"/>
    </xf>
    <xf numFmtId="0" fontId="10" fillId="3" borderId="7" xfId="0" applyFont="1" applyFill="1" applyBorder="1" applyAlignment="1">
      <alignment horizontal="center" vertical="center"/>
    </xf>
    <xf numFmtId="3" fontId="27" fillId="5" borderId="2" xfId="2" applyNumberFormat="1" applyFont="1" applyFill="1" applyBorder="1" applyAlignment="1">
      <alignment horizontal="center" vertical="center" wrapText="1" readingOrder="1"/>
    </xf>
    <xf numFmtId="0" fontId="11" fillId="3" borderId="8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3" fontId="10" fillId="3" borderId="8" xfId="0" applyNumberFormat="1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justify" vertical="top"/>
    </xf>
    <xf numFmtId="4" fontId="11" fillId="5" borderId="1" xfId="0" applyNumberFormat="1" applyFont="1" applyFill="1" applyBorder="1" applyAlignment="1">
      <alignment horizontal="right" vertical="top"/>
    </xf>
    <xf numFmtId="3" fontId="27" fillId="5" borderId="1" xfId="2" applyNumberFormat="1" applyFont="1" applyFill="1" applyBorder="1" applyAlignment="1">
      <alignment horizontal="center" vertical="center" wrapText="1" readingOrder="1"/>
    </xf>
    <xf numFmtId="0" fontId="11" fillId="2" borderId="2" xfId="0" applyFont="1" applyFill="1" applyBorder="1" applyAlignment="1">
      <alignment horizontal="justify" vertical="top"/>
    </xf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justify" vertical="top"/>
    </xf>
    <xf numFmtId="0" fontId="11" fillId="5" borderId="4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 wrapText="1"/>
    </xf>
    <xf numFmtId="3" fontId="11" fillId="2" borderId="22" xfId="0" applyNumberFormat="1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 wrapText="1"/>
    </xf>
    <xf numFmtId="3" fontId="10" fillId="5" borderId="24" xfId="0" applyNumberFormat="1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/>
    </xf>
    <xf numFmtId="3" fontId="10" fillId="3" borderId="7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3" fontId="10" fillId="3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0" fillId="4" borderId="33" xfId="2" applyFont="1" applyFill="1" applyBorder="1" applyAlignment="1">
      <alignment horizontal="center" vertical="center" wrapText="1" readingOrder="1"/>
    </xf>
    <xf numFmtId="0" fontId="30" fillId="4" borderId="32" xfId="2" applyFont="1" applyFill="1" applyBorder="1" applyAlignment="1">
      <alignment horizontal="center" vertical="center" wrapText="1" readingOrder="1"/>
    </xf>
    <xf numFmtId="0" fontId="26" fillId="8" borderId="65" xfId="2" applyFont="1" applyFill="1" applyBorder="1" applyAlignment="1">
      <alignment horizontal="center" vertical="center" wrapText="1" readingOrder="1"/>
    </xf>
    <xf numFmtId="3" fontId="15" fillId="2" borderId="7" xfId="2" applyNumberFormat="1" applyFont="1" applyFill="1" applyBorder="1" applyAlignment="1">
      <alignment vertical="center" wrapText="1" readingOrder="1"/>
    </xf>
    <xf numFmtId="0" fontId="11" fillId="5" borderId="26" xfId="0" applyFont="1" applyFill="1" applyBorder="1" applyAlignment="1">
      <alignment horizontal="center" vertical="center" wrapText="1"/>
    </xf>
    <xf numFmtId="3" fontId="11" fillId="5" borderId="27" xfId="0" applyNumberFormat="1" applyFont="1" applyFill="1" applyBorder="1" applyAlignment="1">
      <alignment horizontal="center" vertical="center"/>
    </xf>
    <xf numFmtId="3" fontId="11" fillId="2" borderId="7" xfId="0" applyNumberFormat="1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3" fontId="27" fillId="5" borderId="6" xfId="2" applyNumberFormat="1" applyFont="1" applyFill="1" applyBorder="1" applyAlignment="1">
      <alignment horizontal="center" vertical="center" wrapText="1" readingOrder="1"/>
    </xf>
    <xf numFmtId="0" fontId="11" fillId="2" borderId="13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 wrapText="1"/>
    </xf>
    <xf numFmtId="4" fontId="25" fillId="9" borderId="48" xfId="2" applyNumberFormat="1" applyFont="1" applyFill="1" applyBorder="1" applyAlignment="1">
      <alignment horizontal="right" vertical="center" wrapText="1" readingOrder="1"/>
    </xf>
    <xf numFmtId="4" fontId="25" fillId="9" borderId="0" xfId="2" applyNumberFormat="1" applyFont="1" applyFill="1" applyBorder="1" applyAlignment="1">
      <alignment horizontal="right" vertical="center" wrapText="1" readingOrder="1"/>
    </xf>
    <xf numFmtId="4" fontId="25" fillId="9" borderId="66" xfId="2" applyNumberFormat="1" applyFont="1" applyFill="1" applyBorder="1" applyAlignment="1">
      <alignment horizontal="right" vertical="center" wrapText="1" readingOrder="1"/>
    </xf>
    <xf numFmtId="4" fontId="25" fillId="9" borderId="67" xfId="2" applyNumberFormat="1" applyFont="1" applyFill="1" applyBorder="1" applyAlignment="1">
      <alignment horizontal="right" vertical="center" wrapText="1" readingOrder="1"/>
    </xf>
    <xf numFmtId="4" fontId="25" fillId="9" borderId="68" xfId="2" applyNumberFormat="1" applyFont="1" applyFill="1" applyBorder="1" applyAlignment="1">
      <alignment horizontal="right" vertical="center" wrapText="1" readingOrder="1"/>
    </xf>
    <xf numFmtId="4" fontId="25" fillId="7" borderId="56" xfId="2" applyNumberFormat="1" applyFont="1" applyFill="1" applyBorder="1" applyAlignment="1">
      <alignment horizontal="right" vertical="center" wrapText="1" readingOrder="1"/>
    </xf>
    <xf numFmtId="4" fontId="25" fillId="7" borderId="69" xfId="2" applyNumberFormat="1" applyFont="1" applyFill="1" applyBorder="1" applyAlignment="1">
      <alignment horizontal="right" vertical="center" wrapText="1" readingOrder="1"/>
    </xf>
    <xf numFmtId="4" fontId="25" fillId="7" borderId="59" xfId="2" applyNumberFormat="1" applyFont="1" applyFill="1" applyBorder="1" applyAlignment="1">
      <alignment horizontal="right" vertical="center" wrapText="1" readingOrder="1"/>
    </xf>
    <xf numFmtId="4" fontId="25" fillId="9" borderId="62" xfId="2" applyNumberFormat="1" applyFont="1" applyFill="1" applyBorder="1" applyAlignment="1">
      <alignment horizontal="right" vertical="center" wrapText="1" readingOrder="1"/>
    </xf>
    <xf numFmtId="49" fontId="25" fillId="7" borderId="36" xfId="2" applyNumberFormat="1" applyFont="1" applyFill="1" applyBorder="1" applyAlignment="1">
      <alignment horizontal="center" vertical="center" wrapText="1" readingOrder="1"/>
    </xf>
    <xf numFmtId="49" fontId="25" fillId="7" borderId="70" xfId="2" applyNumberFormat="1" applyFont="1" applyFill="1" applyBorder="1" applyAlignment="1">
      <alignment horizontal="center" vertical="center" wrapText="1" readingOrder="1"/>
    </xf>
    <xf numFmtId="0" fontId="26" fillId="8" borderId="33" xfId="2" applyFont="1" applyFill="1" applyBorder="1" applyAlignment="1">
      <alignment horizontal="center" vertical="center" readingOrder="1"/>
    </xf>
    <xf numFmtId="49" fontId="25" fillId="9" borderId="70" xfId="2" applyNumberFormat="1" applyFont="1" applyFill="1" applyBorder="1" applyAlignment="1">
      <alignment horizontal="center" vertical="center" wrapText="1" readingOrder="1"/>
    </xf>
    <xf numFmtId="49" fontId="25" fillId="9" borderId="62" xfId="2" applyNumberFormat="1" applyFont="1" applyFill="1" applyBorder="1" applyAlignment="1">
      <alignment horizontal="center" vertical="center" wrapText="1" readingOrder="1"/>
    </xf>
    <xf numFmtId="0" fontId="26" fillId="8" borderId="48" xfId="2" applyFont="1" applyFill="1" applyBorder="1" applyAlignment="1">
      <alignment horizontal="center" vertical="center" wrapText="1" readingOrder="1"/>
    </xf>
    <xf numFmtId="4" fontId="26" fillId="8" borderId="36" xfId="2" applyNumberFormat="1" applyFont="1" applyFill="1" applyBorder="1" applyAlignment="1">
      <alignment horizontal="right" vertical="center" wrapText="1" readingOrder="1"/>
    </xf>
    <xf numFmtId="4" fontId="28" fillId="10" borderId="70" xfId="2" applyNumberFormat="1" applyFont="1" applyFill="1" applyBorder="1" applyAlignment="1">
      <alignment horizontal="right" vertical="center" wrapText="1" readingOrder="1"/>
    </xf>
    <xf numFmtId="4" fontId="26" fillId="8" borderId="71" xfId="2" applyNumberFormat="1" applyFont="1" applyFill="1" applyBorder="1" applyAlignment="1">
      <alignment horizontal="right" vertical="center" wrapText="1" readingOrder="1"/>
    </xf>
    <xf numFmtId="4" fontId="26" fillId="8" borderId="72" xfId="2" applyNumberFormat="1" applyFont="1" applyFill="1" applyBorder="1" applyAlignment="1">
      <alignment horizontal="right" vertical="center" wrapText="1" readingOrder="1"/>
    </xf>
    <xf numFmtId="0" fontId="0" fillId="0" borderId="48" xfId="0" applyBorder="1"/>
    <xf numFmtId="4" fontId="26" fillId="8" borderId="73" xfId="2" applyNumberFormat="1" applyFont="1" applyFill="1" applyBorder="1" applyAlignment="1">
      <alignment horizontal="right" vertical="center" wrapText="1" readingOrder="1"/>
    </xf>
    <xf numFmtId="4" fontId="25" fillId="9" borderId="33" xfId="2" applyNumberFormat="1" applyFont="1" applyFill="1" applyBorder="1" applyAlignment="1">
      <alignment horizontal="right" vertical="center" wrapText="1" readingOrder="1"/>
    </xf>
    <xf numFmtId="0" fontId="26" fillId="8" borderId="39" xfId="2" applyFont="1" applyFill="1" applyBorder="1" applyAlignment="1">
      <alignment horizontal="center" vertical="center" wrapText="1" readingOrder="1"/>
    </xf>
    <xf numFmtId="0" fontId="28" fillId="10" borderId="74" xfId="2" applyFont="1" applyFill="1" applyBorder="1" applyAlignment="1">
      <alignment horizontal="center" vertical="center" wrapText="1" readingOrder="1"/>
    </xf>
    <xf numFmtId="0" fontId="26" fillId="8" borderId="48" xfId="2" applyFont="1" applyFill="1" applyBorder="1" applyAlignment="1">
      <alignment horizontal="center" vertical="center" readingOrder="1"/>
    </xf>
    <xf numFmtId="0" fontId="0" fillId="3" borderId="0" xfId="0" applyFill="1" applyBorder="1" applyAlignment="1">
      <alignment horizontal="center" vertical="center"/>
    </xf>
    <xf numFmtId="0" fontId="32" fillId="5" borderId="0" xfId="0" applyFont="1" applyFill="1" applyBorder="1" applyAlignment="1">
      <alignment horizontal="justify" vertical="top"/>
    </xf>
    <xf numFmtId="0" fontId="0" fillId="2" borderId="0" xfId="0" applyFont="1" applyFill="1" applyBorder="1" applyAlignment="1">
      <alignment horizontal="justify" vertical="top"/>
    </xf>
    <xf numFmtId="0" fontId="0" fillId="3" borderId="75" xfId="0" applyFill="1" applyBorder="1" applyAlignment="1">
      <alignment horizontal="center" vertical="center"/>
    </xf>
    <xf numFmtId="4" fontId="11" fillId="5" borderId="36" xfId="0" applyNumberFormat="1" applyFont="1" applyFill="1" applyBorder="1" applyAlignment="1">
      <alignment horizontal="right" vertical="top"/>
    </xf>
    <xf numFmtId="0" fontId="11" fillId="2" borderId="76" xfId="0" applyFont="1" applyFill="1" applyBorder="1" applyAlignment="1">
      <alignment horizontal="justify" vertical="top"/>
    </xf>
    <xf numFmtId="4" fontId="11" fillId="2" borderId="36" xfId="0" applyNumberFormat="1" applyFont="1" applyFill="1" applyBorder="1" applyAlignment="1">
      <alignment vertical="top"/>
    </xf>
    <xf numFmtId="0" fontId="11" fillId="2" borderId="36" xfId="0" applyFont="1" applyFill="1" applyBorder="1" applyAlignment="1">
      <alignment horizontal="justify" vertical="top"/>
    </xf>
    <xf numFmtId="0" fontId="11" fillId="5" borderId="70" xfId="0" applyFont="1" applyFill="1" applyBorder="1" applyAlignment="1">
      <alignment horizontal="justify" vertical="top"/>
    </xf>
    <xf numFmtId="4" fontId="11" fillId="2" borderId="33" xfId="0" applyNumberFormat="1" applyFont="1" applyFill="1" applyBorder="1" applyAlignment="1">
      <alignment vertical="top"/>
    </xf>
    <xf numFmtId="3" fontId="12" fillId="2" borderId="74" xfId="2" applyNumberFormat="1" applyFont="1" applyFill="1" applyBorder="1" applyAlignment="1">
      <alignment horizontal="center" vertical="center" wrapText="1" readingOrder="1"/>
    </xf>
    <xf numFmtId="3" fontId="12" fillId="5" borderId="58" xfId="2" applyNumberFormat="1" applyFont="1" applyFill="1" applyBorder="1" applyAlignment="1">
      <alignment horizontal="center" vertical="center" wrapText="1" readingOrder="1"/>
    </xf>
    <xf numFmtId="3" fontId="27" fillId="5" borderId="58" xfId="2" applyNumberFormat="1" applyFont="1" applyFill="1" applyBorder="1" applyAlignment="1">
      <alignment horizontal="center" vertical="center" wrapText="1" readingOrder="1"/>
    </xf>
    <xf numFmtId="3" fontId="27" fillId="2" borderId="58" xfId="2" applyNumberFormat="1" applyFont="1" applyFill="1" applyBorder="1" applyAlignment="1">
      <alignment horizontal="center" vertical="center" wrapText="1" readingOrder="1"/>
    </xf>
    <xf numFmtId="3" fontId="12" fillId="2" borderId="58" xfId="2" applyNumberFormat="1" applyFont="1" applyFill="1" applyBorder="1" applyAlignment="1">
      <alignment horizontal="center" vertical="center" wrapText="1" readingOrder="1"/>
    </xf>
    <xf numFmtId="4" fontId="11" fillId="2" borderId="0" xfId="0" applyNumberFormat="1" applyFont="1" applyFill="1" applyBorder="1" applyAlignment="1">
      <alignment vertical="top"/>
    </xf>
    <xf numFmtId="4" fontId="11" fillId="2" borderId="70" xfId="0" applyNumberFormat="1" applyFont="1" applyFill="1" applyBorder="1" applyAlignment="1">
      <alignment vertical="top"/>
    </xf>
    <xf numFmtId="0" fontId="30" fillId="4" borderId="37" xfId="2" applyFont="1" applyFill="1" applyBorder="1" applyAlignment="1">
      <alignment horizontal="center" vertical="center" wrapText="1" readingOrder="1"/>
    </xf>
    <xf numFmtId="0" fontId="30" fillId="4" borderId="34" xfId="2" applyFont="1" applyFill="1" applyBorder="1" applyAlignment="1">
      <alignment horizontal="center" vertical="center" wrapText="1" readingOrder="1"/>
    </xf>
    <xf numFmtId="4" fontId="11" fillId="2" borderId="49" xfId="0" applyNumberFormat="1" applyFont="1" applyFill="1" applyBorder="1" applyAlignment="1">
      <alignment vertical="top"/>
    </xf>
    <xf numFmtId="3" fontId="12" fillId="2" borderId="49" xfId="2" applyNumberFormat="1" applyFont="1" applyFill="1" applyBorder="1" applyAlignment="1">
      <alignment horizontal="center" vertical="center" wrapText="1" readingOrder="1"/>
    </xf>
    <xf numFmtId="3" fontId="27" fillId="2" borderId="49" xfId="2" applyNumberFormat="1" applyFont="1" applyFill="1" applyBorder="1" applyAlignment="1">
      <alignment horizontal="center" vertical="center" wrapText="1" readingOrder="1"/>
    </xf>
    <xf numFmtId="1" fontId="0" fillId="2" borderId="48" xfId="0" applyNumberFormat="1" applyFill="1" applyBorder="1" applyAlignment="1">
      <alignment horizontal="center" vertical="center"/>
    </xf>
    <xf numFmtId="3" fontId="14" fillId="2" borderId="48" xfId="2" applyNumberFormat="1" applyFont="1" applyFill="1" applyBorder="1" applyAlignment="1">
      <alignment vertical="center" wrapText="1" readingOrder="1"/>
    </xf>
    <xf numFmtId="3" fontId="12" fillId="5" borderId="56" xfId="2" applyNumberFormat="1" applyFont="1" applyFill="1" applyBorder="1" applyAlignment="1">
      <alignment horizontal="center" vertical="center" wrapText="1" readingOrder="1"/>
    </xf>
    <xf numFmtId="3" fontId="27" fillId="5" borderId="77" xfId="2" applyNumberFormat="1" applyFont="1" applyFill="1" applyBorder="1" applyAlignment="1">
      <alignment horizontal="center" vertical="center" wrapText="1" readingOrder="1"/>
    </xf>
    <xf numFmtId="0" fontId="0" fillId="0" borderId="78" xfId="0" applyBorder="1"/>
    <xf numFmtId="0" fontId="0" fillId="0" borderId="58" xfId="0" applyBorder="1"/>
    <xf numFmtId="1" fontId="0" fillId="5" borderId="62" xfId="0" applyNumberFormat="1" applyFill="1" applyBorder="1" applyAlignment="1">
      <alignment horizontal="center" vertical="center"/>
    </xf>
    <xf numFmtId="4" fontId="11" fillId="5" borderId="70" xfId="0" applyNumberFormat="1" applyFont="1" applyFill="1" applyBorder="1" applyAlignment="1">
      <alignment horizontal="right" vertical="top"/>
    </xf>
    <xf numFmtId="3" fontId="12" fillId="5" borderId="74" xfId="2" applyNumberFormat="1" applyFont="1" applyFill="1" applyBorder="1" applyAlignment="1">
      <alignment horizontal="center" vertical="center" wrapText="1" readingOrder="1"/>
    </xf>
    <xf numFmtId="4" fontId="11" fillId="2" borderId="36" xfId="0" applyNumberFormat="1" applyFont="1" applyFill="1" applyBorder="1" applyAlignment="1">
      <alignment horizontal="right" vertical="top"/>
    </xf>
    <xf numFmtId="3" fontId="27" fillId="2" borderId="36" xfId="2" applyNumberFormat="1" applyFont="1" applyFill="1" applyBorder="1" applyAlignment="1">
      <alignment horizontal="center" vertical="center" wrapText="1" readingOrder="1"/>
    </xf>
    <xf numFmtId="4" fontId="11" fillId="2" borderId="48" xfId="0" applyNumberFormat="1" applyFont="1" applyFill="1" applyBorder="1" applyAlignment="1">
      <alignment horizontal="right" vertical="top"/>
    </xf>
    <xf numFmtId="0" fontId="11" fillId="5" borderId="43" xfId="0" applyFont="1" applyFill="1" applyBorder="1" applyAlignment="1">
      <alignment horizontal="justify" vertical="top"/>
    </xf>
    <xf numFmtId="3" fontId="27" fillId="5" borderId="36" xfId="2" applyNumberFormat="1" applyFont="1" applyFill="1" applyBorder="1" applyAlignment="1">
      <alignment horizontal="center" vertical="center" wrapText="1" readingOrder="1"/>
    </xf>
    <xf numFmtId="0" fontId="6" fillId="2" borderId="36" xfId="0" applyFont="1" applyFill="1" applyBorder="1" applyAlignment="1">
      <alignment horizontal="justify" vertical="top"/>
    </xf>
    <xf numFmtId="4" fontId="10" fillId="3" borderId="79" xfId="0" applyNumberFormat="1" applyFont="1" applyFill="1" applyBorder="1" applyAlignment="1">
      <alignment horizontal="right" vertical="center" wrapText="1"/>
    </xf>
    <xf numFmtId="4" fontId="15" fillId="5" borderId="34" xfId="0" applyNumberFormat="1" applyFont="1" applyFill="1" applyBorder="1" applyAlignment="1">
      <alignment horizontal="right" vertical="top"/>
    </xf>
    <xf numFmtId="4" fontId="15" fillId="5" borderId="70" xfId="0" applyNumberFormat="1" applyFont="1" applyFill="1" applyBorder="1" applyAlignment="1">
      <alignment horizontal="right" vertical="top"/>
    </xf>
    <xf numFmtId="3" fontId="12" fillId="2" borderId="67" xfId="2" applyNumberFormat="1" applyFont="1" applyFill="1" applyBorder="1" applyAlignment="1">
      <alignment horizontal="center" vertical="center" wrapText="1" readingOrder="1"/>
    </xf>
    <xf numFmtId="3" fontId="27" fillId="5" borderId="80" xfId="2" applyNumberFormat="1" applyFont="1" applyFill="1" applyBorder="1" applyAlignment="1">
      <alignment horizontal="center" vertical="center" wrapText="1" readingOrder="1"/>
    </xf>
    <xf numFmtId="3" fontId="27" fillId="2" borderId="81" xfId="2" applyNumberFormat="1" applyFont="1" applyFill="1" applyBorder="1" applyAlignment="1">
      <alignment horizontal="center" vertical="center" wrapText="1" readingOrder="1"/>
    </xf>
    <xf numFmtId="4" fontId="10" fillId="3" borderId="82" xfId="0" applyNumberFormat="1" applyFont="1" applyFill="1" applyBorder="1" applyAlignment="1">
      <alignment horizontal="right" vertical="center" wrapText="1"/>
    </xf>
    <xf numFmtId="3" fontId="12" fillId="5" borderId="80" xfId="2" applyNumberFormat="1" applyFont="1" applyFill="1" applyBorder="1" applyAlignment="1">
      <alignment horizontal="center" vertical="center" wrapText="1" readingOrder="1"/>
    </xf>
    <xf numFmtId="0" fontId="11" fillId="5" borderId="76" xfId="0" applyFont="1" applyFill="1" applyBorder="1" applyAlignment="1">
      <alignment horizontal="justify" vertical="top" wrapText="1"/>
    </xf>
    <xf numFmtId="0" fontId="11" fillId="2" borderId="36" xfId="0" applyFont="1" applyFill="1" applyBorder="1" applyAlignment="1">
      <alignment horizontal="justify" vertical="top" wrapText="1"/>
    </xf>
    <xf numFmtId="0" fontId="11" fillId="5" borderId="83" xfId="0" applyFont="1" applyFill="1" applyBorder="1" applyAlignment="1">
      <alignment horizontal="justify" vertical="top"/>
    </xf>
    <xf numFmtId="4" fontId="11" fillId="5" borderId="76" xfId="0" applyNumberFormat="1" applyFont="1" applyFill="1" applyBorder="1" applyAlignment="1">
      <alignment vertical="top"/>
    </xf>
    <xf numFmtId="1" fontId="0" fillId="5" borderId="58" xfId="0" applyNumberFormat="1" applyFill="1" applyBorder="1" applyAlignment="1">
      <alignment horizontal="center" vertical="center"/>
    </xf>
    <xf numFmtId="4" fontId="11" fillId="5" borderId="84" xfId="0" applyNumberFormat="1" applyFont="1" applyFill="1" applyBorder="1" applyAlignment="1">
      <alignment vertical="top"/>
    </xf>
    <xf numFmtId="0" fontId="33" fillId="2" borderId="36" xfId="0" applyFont="1" applyFill="1" applyBorder="1" applyAlignment="1">
      <alignment horizontal="justify" vertical="top" wrapText="1"/>
    </xf>
    <xf numFmtId="4" fontId="11" fillId="5" borderId="85" xfId="0" applyNumberFormat="1" applyFont="1" applyFill="1" applyBorder="1" applyAlignment="1">
      <alignment vertical="top"/>
    </xf>
    <xf numFmtId="3" fontId="12" fillId="2" borderId="78" xfId="2" applyNumberFormat="1" applyFont="1" applyFill="1" applyBorder="1" applyAlignment="1">
      <alignment horizontal="center" vertical="center" wrapText="1" readingOrder="1"/>
    </xf>
    <xf numFmtId="4" fontId="11" fillId="5" borderId="86" xfId="0" applyNumberFormat="1" applyFont="1" applyFill="1" applyBorder="1" applyAlignment="1">
      <alignment vertical="top"/>
    </xf>
    <xf numFmtId="4" fontId="11" fillId="5" borderId="87" xfId="0" applyNumberFormat="1" applyFont="1" applyFill="1" applyBorder="1" applyAlignment="1">
      <alignment vertical="top"/>
    </xf>
    <xf numFmtId="4" fontId="11" fillId="5" borderId="88" xfId="0" applyNumberFormat="1" applyFont="1" applyFill="1" applyBorder="1" applyAlignment="1">
      <alignment vertical="top"/>
    </xf>
    <xf numFmtId="0" fontId="11" fillId="5" borderId="33" xfId="0" applyFont="1" applyFill="1" applyBorder="1" applyAlignment="1">
      <alignment horizontal="justify" vertical="top" wrapText="1"/>
    </xf>
    <xf numFmtId="4" fontId="11" fillId="2" borderId="89" xfId="0" applyNumberFormat="1" applyFont="1" applyFill="1" applyBorder="1" applyAlignment="1">
      <alignment vertical="top"/>
    </xf>
    <xf numFmtId="4" fontId="11" fillId="5" borderId="33" xfId="0" applyNumberFormat="1" applyFont="1" applyFill="1" applyBorder="1" applyAlignment="1">
      <alignment vertical="top"/>
    </xf>
    <xf numFmtId="4" fontId="11" fillId="5" borderId="46" xfId="0" applyNumberFormat="1" applyFont="1" applyFill="1" applyBorder="1" applyAlignment="1">
      <alignment vertical="top"/>
    </xf>
    <xf numFmtId="3" fontId="12" fillId="5" borderId="57" xfId="2" applyNumberFormat="1" applyFont="1" applyFill="1" applyBorder="1" applyAlignment="1">
      <alignment horizontal="center" vertical="center" wrapText="1" readingOrder="1"/>
    </xf>
    <xf numFmtId="0" fontId="0" fillId="3" borderId="90" xfId="0" applyFill="1" applyBorder="1" applyAlignment="1">
      <alignment horizontal="center" vertical="center"/>
    </xf>
    <xf numFmtId="3" fontId="12" fillId="2" borderId="48" xfId="2" applyNumberFormat="1" applyFont="1" applyFill="1" applyBorder="1" applyAlignment="1">
      <alignment horizontal="center" vertical="center" wrapText="1" readingOrder="1"/>
    </xf>
    <xf numFmtId="3" fontId="12" fillId="5" borderId="58" xfId="2" applyNumberFormat="1" applyFont="1" applyFill="1" applyBorder="1" applyAlignment="1">
      <alignment horizontal="left" vertical="top" wrapText="1" readingOrder="1"/>
    </xf>
    <xf numFmtId="3" fontId="12" fillId="5" borderId="59" xfId="2" applyNumberFormat="1" applyFont="1" applyFill="1" applyBorder="1" applyAlignment="1">
      <alignment horizontal="center" vertical="center" wrapText="1" readingOrder="1"/>
    </xf>
    <xf numFmtId="3" fontId="12" fillId="2" borderId="46" xfId="2" applyNumberFormat="1" applyFont="1" applyFill="1" applyBorder="1" applyAlignment="1">
      <alignment horizontal="center" vertical="center" wrapText="1" readingOrder="1"/>
    </xf>
    <xf numFmtId="3" fontId="12" fillId="5" borderId="91" xfId="2" applyNumberFormat="1" applyFont="1" applyFill="1" applyBorder="1" applyAlignment="1">
      <alignment horizontal="center" vertical="center" wrapText="1" readingOrder="1"/>
    </xf>
    <xf numFmtId="3" fontId="12" fillId="5" borderId="92" xfId="2" applyNumberFormat="1" applyFont="1" applyFill="1" applyBorder="1" applyAlignment="1">
      <alignment horizontal="center" vertical="center" wrapText="1" readingOrder="1"/>
    </xf>
    <xf numFmtId="3" fontId="12" fillId="2" borderId="70" xfId="2" applyNumberFormat="1" applyFont="1" applyFill="1" applyBorder="1" applyAlignment="1">
      <alignment horizontal="center" vertical="center" wrapText="1" readingOrder="1"/>
    </xf>
    <xf numFmtId="3" fontId="12" fillId="2" borderId="68" xfId="2" applyNumberFormat="1" applyFont="1" applyFill="1" applyBorder="1" applyAlignment="1">
      <alignment horizontal="center" vertical="center" wrapText="1" readingOrder="1"/>
    </xf>
    <xf numFmtId="3" fontId="12" fillId="5" borderId="67" xfId="2" applyNumberFormat="1" applyFont="1" applyFill="1" applyBorder="1" applyAlignment="1">
      <alignment horizontal="center" vertical="center" wrapText="1" readingOrder="1"/>
    </xf>
    <xf numFmtId="3" fontId="12" fillId="5" borderId="70" xfId="2" applyNumberFormat="1" applyFont="1" applyFill="1" applyBorder="1" applyAlignment="1">
      <alignment horizontal="center" vertical="center" wrapText="1" readingOrder="1"/>
    </xf>
    <xf numFmtId="0" fontId="0" fillId="3" borderId="58" xfId="0" applyFill="1" applyBorder="1" applyAlignment="1">
      <alignment horizontal="center" vertical="top" wrapText="1"/>
    </xf>
    <xf numFmtId="3" fontId="12" fillId="2" borderId="58" xfId="2" applyNumberFormat="1" applyFont="1" applyFill="1" applyBorder="1" applyAlignment="1">
      <alignment horizontal="left" vertical="top" wrapText="1" readingOrder="1"/>
    </xf>
    <xf numFmtId="0" fontId="0" fillId="3" borderId="49" xfId="0" applyFill="1" applyBorder="1" applyAlignment="1">
      <alignment horizontal="center" vertical="center"/>
    </xf>
    <xf numFmtId="4" fontId="10" fillId="3" borderId="93" xfId="0" applyNumberFormat="1" applyFont="1" applyFill="1" applyBorder="1" applyAlignment="1">
      <alignment horizontal="right" vertical="center" wrapText="1"/>
    </xf>
    <xf numFmtId="4" fontId="10" fillId="3" borderId="94" xfId="0" applyNumberFormat="1" applyFont="1" applyFill="1" applyBorder="1" applyAlignment="1">
      <alignment horizontal="right" vertical="center" wrapText="1"/>
    </xf>
    <xf numFmtId="0" fontId="10" fillId="3" borderId="48" xfId="0" applyFont="1" applyFill="1" applyBorder="1" applyAlignment="1">
      <alignment horizontal="center" vertical="center" wrapText="1"/>
    </xf>
    <xf numFmtId="3" fontId="24" fillId="2" borderId="45" xfId="2" applyNumberFormat="1" applyFont="1" applyFill="1" applyBorder="1" applyAlignment="1">
      <alignment horizontal="left" vertical="top" wrapText="1" readingOrder="1"/>
    </xf>
    <xf numFmtId="3" fontId="12" fillId="5" borderId="0" xfId="2" applyNumberFormat="1" applyFont="1" applyFill="1" applyBorder="1" applyAlignment="1">
      <alignment horizontal="left" vertical="top" wrapText="1" readingOrder="1"/>
    </xf>
    <xf numFmtId="3" fontId="12" fillId="2" borderId="0" xfId="2" applyNumberFormat="1" applyFont="1" applyFill="1" applyBorder="1" applyAlignment="1">
      <alignment horizontal="left" vertical="top" wrapText="1" readingOrder="1"/>
    </xf>
    <xf numFmtId="3" fontId="4" fillId="2" borderId="48" xfId="0" applyNumberFormat="1" applyFont="1" applyFill="1" applyBorder="1" applyAlignment="1">
      <alignment horizontal="center" vertical="center"/>
    </xf>
    <xf numFmtId="3" fontId="0" fillId="5" borderId="36" xfId="0" applyNumberFormat="1" applyFont="1" applyFill="1" applyBorder="1" applyAlignment="1">
      <alignment horizontal="center" vertical="center"/>
    </xf>
    <xf numFmtId="3" fontId="0" fillId="2" borderId="36" xfId="0" applyNumberFormat="1" applyFont="1" applyFill="1" applyBorder="1" applyAlignment="1">
      <alignment horizontal="center" vertical="center"/>
    </xf>
    <xf numFmtId="3" fontId="0" fillId="2" borderId="48" xfId="0" applyNumberFormat="1" applyFont="1" applyFill="1" applyBorder="1" applyAlignment="1">
      <alignment horizontal="center" vertical="center"/>
    </xf>
    <xf numFmtId="3" fontId="0" fillId="5" borderId="48" xfId="0" applyNumberFormat="1" applyFont="1" applyFill="1" applyBorder="1" applyAlignment="1">
      <alignment horizontal="center" vertical="center"/>
    </xf>
    <xf numFmtId="3" fontId="34" fillId="2" borderId="58" xfId="2" applyNumberFormat="1" applyFont="1" applyFill="1" applyBorder="1" applyAlignment="1">
      <alignment horizontal="left" vertical="top" wrapText="1" readingOrder="1"/>
    </xf>
    <xf numFmtId="3" fontId="34" fillId="5" borderId="58" xfId="2" applyNumberFormat="1" applyFont="1" applyFill="1" applyBorder="1" applyAlignment="1">
      <alignment horizontal="left" vertical="top" wrapText="1" readingOrder="1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4" fontId="11" fillId="5" borderId="0" xfId="0" applyNumberFormat="1" applyFont="1" applyFill="1" applyBorder="1" applyAlignment="1">
      <alignment vertical="top"/>
    </xf>
    <xf numFmtId="4" fontId="10" fillId="3" borderId="95" xfId="0" applyNumberFormat="1" applyFont="1" applyFill="1" applyBorder="1" applyAlignment="1">
      <alignment horizontal="right" vertical="center" wrapText="1"/>
    </xf>
    <xf numFmtId="0" fontId="0" fillId="3" borderId="0" xfId="0" applyFont="1" applyFill="1" applyBorder="1" applyAlignment="1">
      <alignment horizontal="center" vertical="center"/>
    </xf>
    <xf numFmtId="0" fontId="11" fillId="5" borderId="96" xfId="0" applyFont="1" applyFill="1" applyBorder="1" applyAlignment="1">
      <alignment horizontal="justify" vertical="top"/>
    </xf>
    <xf numFmtId="4" fontId="11" fillId="5" borderId="97" xfId="0" applyNumberFormat="1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 wrapText="1"/>
    </xf>
    <xf numFmtId="3" fontId="11" fillId="2" borderId="0" xfId="0" applyNumberFormat="1" applyFont="1" applyFill="1" applyBorder="1" applyAlignment="1">
      <alignment horizontal="center" vertical="center"/>
    </xf>
    <xf numFmtId="3" fontId="11" fillId="5" borderId="0" xfId="0" applyNumberFormat="1" applyFont="1" applyFill="1" applyBorder="1" applyAlignment="1">
      <alignment horizontal="center" vertical="center"/>
    </xf>
    <xf numFmtId="4" fontId="11" fillId="5" borderId="0" xfId="0" applyNumberFormat="1" applyFont="1" applyFill="1" applyBorder="1" applyAlignment="1">
      <alignment horizontal="right" vertical="top" wrapText="1"/>
    </xf>
    <xf numFmtId="4" fontId="11" fillId="2" borderId="0" xfId="0" applyNumberFormat="1" applyFont="1" applyFill="1" applyBorder="1" applyAlignment="1">
      <alignment horizontal="right" vertical="top" wrapText="1"/>
    </xf>
    <xf numFmtId="0" fontId="4" fillId="0" borderId="0" xfId="0" applyFont="1"/>
    <xf numFmtId="0" fontId="0" fillId="5" borderId="0" xfId="0" applyFont="1" applyFill="1" applyBorder="1" applyAlignment="1">
      <alignment horizontal="justify" vertical="top"/>
    </xf>
    <xf numFmtId="0" fontId="35" fillId="5" borderId="0" xfId="0" applyFont="1" applyFill="1" applyBorder="1" applyAlignment="1">
      <alignment horizontal="justify" vertical="top"/>
    </xf>
    <xf numFmtId="4" fontId="15" fillId="5" borderId="58" xfId="0" applyNumberFormat="1" applyFont="1" applyFill="1" applyBorder="1" applyAlignment="1">
      <alignment horizontal="right" vertical="top"/>
    </xf>
    <xf numFmtId="0" fontId="15" fillId="2" borderId="48" xfId="0" applyFont="1" applyFill="1" applyBorder="1" applyAlignment="1">
      <alignment horizontal="justify" vertical="top"/>
    </xf>
    <xf numFmtId="4" fontId="11" fillId="2" borderId="86" xfId="0" applyNumberFormat="1" applyFont="1" applyFill="1" applyBorder="1" applyAlignment="1">
      <alignment vertical="top"/>
    </xf>
    <xf numFmtId="3" fontId="34" fillId="2" borderId="57" xfId="2" applyNumberFormat="1" applyFont="1" applyFill="1" applyBorder="1" applyAlignment="1">
      <alignment horizontal="left" vertical="top" wrapText="1" readingOrder="1"/>
    </xf>
    <xf numFmtId="3" fontId="34" fillId="5" borderId="36" xfId="2" applyNumberFormat="1" applyFont="1" applyFill="1" applyBorder="1" applyAlignment="1">
      <alignment horizontal="left" vertical="top" wrapText="1" readingOrder="1"/>
    </xf>
    <xf numFmtId="3" fontId="12" fillId="5" borderId="58" xfId="2" applyNumberFormat="1" applyFont="1" applyFill="1" applyBorder="1" applyAlignment="1">
      <alignment horizontal="left" vertical="center" wrapText="1" readingOrder="1"/>
    </xf>
    <xf numFmtId="3" fontId="23" fillId="2" borderId="58" xfId="2" applyNumberFormat="1" applyFont="1" applyFill="1" applyBorder="1" applyAlignment="1">
      <alignment horizontal="left" vertical="top" wrapText="1" readingOrder="1"/>
    </xf>
    <xf numFmtId="4" fontId="0" fillId="2" borderId="0" xfId="0" applyNumberFormat="1" applyFill="1"/>
    <xf numFmtId="0" fontId="0" fillId="2" borderId="0" xfId="0" applyFill="1"/>
    <xf numFmtId="3" fontId="12" fillId="5" borderId="98" xfId="2" applyNumberFormat="1" applyFont="1" applyFill="1" applyBorder="1" applyAlignment="1">
      <alignment horizontal="left" vertical="top" wrapText="1" readingOrder="1"/>
    </xf>
    <xf numFmtId="4" fontId="9" fillId="11" borderId="0" xfId="0" applyNumberFormat="1" applyFont="1" applyFill="1" applyAlignment="1">
      <alignment vertical="center"/>
    </xf>
    <xf numFmtId="0" fontId="11" fillId="2" borderId="0" xfId="0" applyFont="1" applyFill="1" applyBorder="1" applyAlignment="1">
      <alignment horizontal="center" vertical="top"/>
    </xf>
    <xf numFmtId="0" fontId="11" fillId="5" borderId="0" xfId="0" applyFont="1" applyFill="1" applyBorder="1" applyAlignment="1">
      <alignment horizontal="center" vertical="top"/>
    </xf>
    <xf numFmtId="0" fontId="9" fillId="11" borderId="0" xfId="0" applyFont="1" applyFill="1" applyAlignment="1">
      <alignment horizontal="center" vertical="center"/>
    </xf>
    <xf numFmtId="0" fontId="9" fillId="12" borderId="0" xfId="0" applyFont="1" applyFill="1" applyAlignment="1">
      <alignment horizontal="center" vertical="center"/>
    </xf>
    <xf numFmtId="4" fontId="11" fillId="5" borderId="39" xfId="0" applyNumberFormat="1" applyFont="1" applyFill="1" applyBorder="1" applyAlignment="1">
      <alignment vertical="top"/>
    </xf>
    <xf numFmtId="4" fontId="11" fillId="2" borderId="76" xfId="0" applyNumberFormat="1" applyFont="1" applyFill="1" applyBorder="1" applyAlignment="1">
      <alignment vertical="top"/>
    </xf>
    <xf numFmtId="4" fontId="11" fillId="2" borderId="85" xfId="0" applyNumberFormat="1" applyFont="1" applyFill="1" applyBorder="1" applyAlignment="1">
      <alignment vertical="top"/>
    </xf>
    <xf numFmtId="4" fontId="11" fillId="5" borderId="36" xfId="0" applyNumberFormat="1" applyFont="1" applyFill="1" applyBorder="1" applyAlignment="1">
      <alignment vertical="top"/>
    </xf>
    <xf numFmtId="4" fontId="11" fillId="5" borderId="99" xfId="0" applyNumberFormat="1" applyFont="1" applyFill="1" applyBorder="1" applyAlignment="1">
      <alignment vertical="top"/>
    </xf>
    <xf numFmtId="0" fontId="11" fillId="2" borderId="89" xfId="0" applyFont="1" applyFill="1" applyBorder="1" applyAlignment="1">
      <alignment horizontal="justify" vertical="top" wrapText="1"/>
    </xf>
    <xf numFmtId="0" fontId="11" fillId="5" borderId="36" xfId="0" applyFont="1" applyFill="1" applyBorder="1" applyAlignment="1">
      <alignment horizontal="justify" vertical="top" wrapText="1"/>
    </xf>
    <xf numFmtId="0" fontId="2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99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30" fillId="8" borderId="33" xfId="2" applyFont="1" applyFill="1" applyBorder="1" applyAlignment="1">
      <alignment horizontal="center" vertical="center" wrapText="1" readingOrder="1"/>
    </xf>
    <xf numFmtId="0" fontId="30" fillId="8" borderId="48" xfId="2" applyFont="1" applyFill="1" applyBorder="1" applyAlignment="1">
      <alignment horizontal="center" vertical="center" wrapText="1" readingOrder="1"/>
    </xf>
    <xf numFmtId="0" fontId="30" fillId="8" borderId="98" xfId="2" applyFont="1" applyFill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50" xfId="0" applyFont="1" applyBorder="1" applyAlignment="1">
      <alignment horizontal="center"/>
    </xf>
    <xf numFmtId="0" fontId="30" fillId="8" borderId="46" xfId="2" applyFont="1" applyFill="1" applyBorder="1" applyAlignment="1">
      <alignment horizontal="center" vertical="center" wrapText="1" readingOrder="1"/>
    </xf>
    <xf numFmtId="0" fontId="30" fillId="8" borderId="49" xfId="2" applyFont="1" applyFill="1" applyBorder="1" applyAlignment="1">
      <alignment horizontal="center" vertical="center" wrapText="1" readingOrder="1"/>
    </xf>
    <xf numFmtId="0" fontId="30" fillId="4" borderId="33" xfId="2" applyFont="1" applyFill="1" applyBorder="1" applyAlignment="1">
      <alignment horizontal="center" vertical="center" wrapText="1" readingOrder="1"/>
    </xf>
    <xf numFmtId="0" fontId="30" fillId="4" borderId="62" xfId="2" applyFont="1" applyFill="1" applyBorder="1" applyAlignment="1">
      <alignment horizontal="center" vertical="center" wrapText="1" readingOrder="1"/>
    </xf>
    <xf numFmtId="0" fontId="30" fillId="4" borderId="98" xfId="2" applyFont="1" applyFill="1" applyBorder="1" applyAlignment="1">
      <alignment horizontal="center" vertical="center" wrapText="1" readingOrder="1"/>
    </xf>
    <xf numFmtId="0" fontId="30" fillId="4" borderId="100" xfId="2" applyFont="1" applyFill="1" applyBorder="1" applyAlignment="1">
      <alignment horizontal="center" vertical="center" wrapText="1" readingOrder="1"/>
    </xf>
    <xf numFmtId="0" fontId="30" fillId="4" borderId="71" xfId="2" applyFont="1" applyFill="1" applyBorder="1" applyAlignment="1">
      <alignment horizontal="center" vertical="center" wrapText="1" readingOrder="1"/>
    </xf>
    <xf numFmtId="0" fontId="22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22" fillId="0" borderId="29" xfId="0" applyFont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0" fontId="30" fillId="4" borderId="46" xfId="2" applyFont="1" applyFill="1" applyBorder="1" applyAlignment="1">
      <alignment horizontal="center" vertical="center" wrapText="1" readingOrder="1"/>
    </xf>
    <xf numFmtId="0" fontId="30" fillId="4" borderId="49" xfId="2" applyFont="1" applyFill="1" applyBorder="1" applyAlignment="1">
      <alignment horizontal="center" vertical="center" wrapText="1" readingOrder="1"/>
    </xf>
    <xf numFmtId="0" fontId="30" fillId="4" borderId="32" xfId="2" applyFont="1" applyFill="1" applyBorder="1" applyAlignment="1">
      <alignment horizontal="center" vertical="center" wrapText="1" readingOrder="1"/>
    </xf>
    <xf numFmtId="0" fontId="30" fillId="4" borderId="57" xfId="2" applyFont="1" applyFill="1" applyBorder="1" applyAlignment="1">
      <alignment horizontal="center" vertical="center" wrapText="1" readingOrder="1"/>
    </xf>
    <xf numFmtId="0" fontId="30" fillId="4" borderId="48" xfId="2" applyFont="1" applyFill="1" applyBorder="1" applyAlignment="1">
      <alignment horizontal="center" vertical="center" wrapText="1" readingOrder="1"/>
    </xf>
    <xf numFmtId="0" fontId="30" fillId="4" borderId="0" xfId="2" applyFont="1" applyFill="1" applyBorder="1" applyAlignment="1">
      <alignment horizontal="center" vertical="center" wrapText="1" readingOrder="1"/>
    </xf>
    <xf numFmtId="0" fontId="30" fillId="4" borderId="39" xfId="2" applyFont="1" applyFill="1" applyBorder="1" applyAlignment="1">
      <alignment horizontal="center" vertical="center" wrapText="1" readingOrder="1"/>
    </xf>
    <xf numFmtId="0" fontId="30" fillId="4" borderId="34" xfId="2" applyFont="1" applyFill="1" applyBorder="1" applyAlignment="1">
      <alignment horizontal="center" vertical="center" wrapText="1" readingOrder="1"/>
    </xf>
    <xf numFmtId="0" fontId="30" fillId="4" borderId="75" xfId="2" applyFont="1" applyFill="1" applyBorder="1" applyAlignment="1">
      <alignment horizontal="center" vertical="center" wrapText="1" readingOrder="1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63" xfId="0" applyFont="1" applyBorder="1" applyAlignment="1">
      <alignment horizontal="center"/>
    </xf>
    <xf numFmtId="0" fontId="0" fillId="0" borderId="0" xfId="0" applyAlignment="1">
      <alignment horizontal="center"/>
    </xf>
    <xf numFmtId="0" fontId="36" fillId="0" borderId="0" xfId="1" applyFont="1" applyAlignment="1">
      <alignment horizont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6" fillId="0" borderId="0" xfId="1" applyFont="1" applyAlignment="1">
      <alignment horizontal="center" vertical="center"/>
    </xf>
    <xf numFmtId="0" fontId="37" fillId="0" borderId="101" xfId="1" applyFont="1" applyBorder="1" applyAlignment="1">
      <alignment horizontal="center" vertical="center" wrapText="1"/>
    </xf>
    <xf numFmtId="0" fontId="37" fillId="0" borderId="0" xfId="1" applyFont="1" applyBorder="1" applyAlignment="1">
      <alignment horizontal="center" vertical="center" wrapText="1"/>
    </xf>
    <xf numFmtId="0" fontId="26" fillId="8" borderId="45" xfId="2" applyFont="1" applyFill="1" applyBorder="1" applyAlignment="1">
      <alignment horizontal="center" vertical="center" readingOrder="1"/>
    </xf>
    <xf numFmtId="0" fontId="26" fillId="8" borderId="57" xfId="2" applyFont="1" applyFill="1" applyBorder="1" applyAlignment="1">
      <alignment horizontal="center" vertical="center" readingOrder="1"/>
    </xf>
    <xf numFmtId="0" fontId="26" fillId="8" borderId="70" xfId="2" applyFont="1" applyFill="1" applyBorder="1" applyAlignment="1">
      <alignment horizontal="center" vertical="center" wrapText="1" readingOrder="1"/>
    </xf>
    <xf numFmtId="0" fontId="26" fillId="8" borderId="58" xfId="2" applyFont="1" applyFill="1" applyBorder="1" applyAlignment="1">
      <alignment horizontal="center" vertical="center" wrapText="1" readingOrder="1"/>
    </xf>
    <xf numFmtId="0" fontId="26" fillId="8" borderId="102" xfId="2" applyFont="1" applyFill="1" applyBorder="1" applyAlignment="1">
      <alignment horizontal="center" vertical="center" wrapText="1" readingOrder="1"/>
    </xf>
    <xf numFmtId="0" fontId="26" fillId="8" borderId="80" xfId="2" applyFont="1" applyFill="1" applyBorder="1" applyAlignment="1">
      <alignment horizontal="center" vertical="center" wrapText="1" readingOrder="1"/>
    </xf>
    <xf numFmtId="0" fontId="26" fillId="8" borderId="37" xfId="2" applyFont="1" applyFill="1" applyBorder="1" applyAlignment="1">
      <alignment horizontal="center" vertical="center" wrapText="1" readingOrder="1"/>
    </xf>
    <xf numFmtId="0" fontId="26" fillId="8" borderId="74" xfId="2" applyFont="1" applyFill="1" applyBorder="1" applyAlignment="1">
      <alignment horizontal="center" vertical="center" wrapText="1" readingOrder="1"/>
    </xf>
    <xf numFmtId="0" fontId="26" fillId="8" borderId="32" xfId="2" applyFont="1" applyFill="1" applyBorder="1" applyAlignment="1">
      <alignment horizontal="center" vertical="center" wrapText="1" readingOrder="1"/>
    </xf>
    <xf numFmtId="0" fontId="26" fillId="8" borderId="47" xfId="2" applyFont="1" applyFill="1" applyBorder="1" applyAlignment="1">
      <alignment horizontal="center" vertical="center" wrapText="1" readingOrder="1"/>
    </xf>
    <xf numFmtId="0" fontId="26" fillId="8" borderId="57" xfId="2" applyFont="1" applyFill="1" applyBorder="1" applyAlignment="1">
      <alignment horizontal="center" vertical="center" wrapText="1" readingOrder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1</xdr:row>
      <xdr:rowOff>133350</xdr:rowOff>
    </xdr:from>
    <xdr:to>
      <xdr:col>1</xdr:col>
      <xdr:colOff>2076450</xdr:colOff>
      <xdr:row>4</xdr:row>
      <xdr:rowOff>219075</xdr:rowOff>
    </xdr:to>
    <xdr:pic>
      <xdr:nvPicPr>
        <xdr:cNvPr id="1160" name="2 Imagen">
          <a:extLst>
            <a:ext uri="{FF2B5EF4-FFF2-40B4-BE49-F238E27FC236}">
              <a16:creationId xmlns:a16="http://schemas.microsoft.com/office/drawing/2014/main" id="{EE16F898-E683-8519-ECB8-970EF3139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323850"/>
          <a:ext cx="15430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2</xdr:row>
      <xdr:rowOff>180975</xdr:rowOff>
    </xdr:from>
    <xdr:to>
      <xdr:col>1</xdr:col>
      <xdr:colOff>2400300</xdr:colOff>
      <xdr:row>6</xdr:row>
      <xdr:rowOff>257175</xdr:rowOff>
    </xdr:to>
    <xdr:pic>
      <xdr:nvPicPr>
        <xdr:cNvPr id="2184" name="2 Imagen">
          <a:extLst>
            <a:ext uri="{FF2B5EF4-FFF2-40B4-BE49-F238E27FC236}">
              <a16:creationId xmlns:a16="http://schemas.microsoft.com/office/drawing/2014/main" id="{E8E0567B-51A1-DC33-D1B8-B5D0FC4F3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933450"/>
          <a:ext cx="1600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1</xdr:row>
      <xdr:rowOff>95250</xdr:rowOff>
    </xdr:from>
    <xdr:to>
      <xdr:col>1</xdr:col>
      <xdr:colOff>1790700</xdr:colOff>
      <xdr:row>5</xdr:row>
      <xdr:rowOff>247650</xdr:rowOff>
    </xdr:to>
    <xdr:pic>
      <xdr:nvPicPr>
        <xdr:cNvPr id="3208" name="2 Imagen">
          <a:extLst>
            <a:ext uri="{FF2B5EF4-FFF2-40B4-BE49-F238E27FC236}">
              <a16:creationId xmlns:a16="http://schemas.microsoft.com/office/drawing/2014/main" id="{52F42B09-FDF8-AEDD-D0CF-4BCFAA098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0"/>
          <a:ext cx="14478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Guillermo%20Macias/Desktop/MELISSA%20AMADOR%20DESARROLLO%20SOCIAL/ELETRIFICACION%202019/FISE%20ENERG&#205;A%20ALTERNA%202019%20Defini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SE 2019 FFG"/>
      <sheetName val="CONCENTRADO FFG"/>
    </sheetNames>
    <sheetDataSet>
      <sheetData sheetId="0" refreshError="1">
        <row r="24">
          <cell r="K24" t="str">
            <v>SE INSTALARÁ UN MÓDULO SOLAR DE 150 WATTS, UN CONTRALADOR DE 10 AMPERES, UNA CAJA DE FUSIBLE DE 5 AMPERES, UN INVERSOR DE 500 WATTS, UNA BATERÍA MODELO L31T/S DE 105 AMPERES (12 VOLTIOS), CABLES, SOPORTE TUBULAR Y ACCESORIOS</v>
          </cell>
        </row>
        <row r="26">
          <cell r="K26" t="str">
            <v>SE INSTALARÁ UN MÓDULO SOLAR DE 150 WATTS, UN CONTRALADOR DE 10 AMPERES, UNA CAJA DE FUSIBLE DE 5 AMPERES, UN INVERSOR DE 500 WATTS, UNA BATERÍA MODELO L31T/S DE 105 AMPERES (12 VOLTIOS), CABLES, SOPORTE TUBULAR Y ACCESORIOS</v>
          </cell>
        </row>
        <row r="28">
          <cell r="K28" t="str">
            <v>SE INSTALARÁ UN MÓDULO SOLAR DE 150 WATTS, UN CONTRALADOR DE 10 AMPERES, UNA CAJA DE FUSIBLE DE 5 AMPERES, UN INVERSOR DE 500 WATTS, UNA BATERÍA MODELO L31T/S DE 105 AMPERES (12 VOLTIOS), CABLES, SOPORTE TUBULAR Y ACCESORIOS</v>
          </cell>
        </row>
        <row r="39">
          <cell r="K39" t="str">
            <v>SE INSTALARÁ UN MÓDULO SOLAR DE 150 WATTS, UN CONTRALADOR DE 10 AMPERES, UNA CAJA DE FUSIBLE DE 5 AMPERES, UN INVERSOR DE 500 WATTS, UNA BATERÍA MODELO L31T/S DE 105 AMPERES (12 VOLTIOS), CABLES, SOPORTE TUBULAR Y ACCESORIOS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55"/>
  <sheetViews>
    <sheetView topLeftCell="A32" zoomScale="90" zoomScaleNormal="90" workbookViewId="0">
      <selection activeCell="D37" sqref="D37"/>
    </sheetView>
  </sheetViews>
  <sheetFormatPr baseColWidth="10" defaultRowHeight="15" x14ac:dyDescent="0.25"/>
  <cols>
    <col min="1" max="1" width="5.7109375" customWidth="1"/>
    <col min="2" max="2" width="34" customWidth="1"/>
    <col min="3" max="3" width="20.28515625" customWidth="1"/>
    <col min="4" max="4" width="18.42578125" customWidth="1"/>
    <col min="5" max="5" width="19.7109375" customWidth="1"/>
    <col min="6" max="9" width="18.42578125" customWidth="1"/>
    <col min="10" max="10" width="14.42578125" customWidth="1"/>
    <col min="11" max="11" width="16.85546875" customWidth="1"/>
    <col min="12" max="12" width="27.5703125" customWidth="1"/>
    <col min="13" max="13" width="33.140625" customWidth="1"/>
    <col min="14" max="14" width="14.5703125" style="2" customWidth="1"/>
    <col min="15" max="15" width="27.140625" customWidth="1"/>
    <col min="16" max="16" width="8.5703125" customWidth="1"/>
    <col min="17" max="17" width="39" customWidth="1"/>
    <col min="18" max="18" width="20.85546875" bestFit="1" customWidth="1"/>
    <col min="19" max="19" width="15.140625" customWidth="1"/>
  </cols>
  <sheetData>
    <row r="2" spans="1:18" ht="36" customHeight="1" x14ac:dyDescent="0.25">
      <c r="A2" s="107"/>
      <c r="B2" s="419" t="s">
        <v>19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</row>
    <row r="3" spans="1:18" ht="34.5" customHeight="1" x14ac:dyDescent="0.25">
      <c r="A3" s="108"/>
      <c r="B3" s="421" t="s">
        <v>48</v>
      </c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</row>
    <row r="4" spans="1:18" ht="26.25" customHeight="1" thickBot="1" x14ac:dyDescent="0.3">
      <c r="A4" s="108"/>
      <c r="B4" s="422" t="s">
        <v>49</v>
      </c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</row>
    <row r="5" spans="1:18" ht="24" thickTop="1" x14ac:dyDescent="0.25">
      <c r="A5" s="108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</row>
    <row r="6" spans="1:18" ht="29.25" customHeight="1" x14ac:dyDescent="0.25">
      <c r="A6" s="108"/>
      <c r="B6" s="115"/>
      <c r="C6" s="115"/>
      <c r="D6" s="115"/>
      <c r="E6" s="115"/>
      <c r="F6" s="115"/>
      <c r="G6" s="421" t="s">
        <v>51</v>
      </c>
      <c r="H6" s="421"/>
      <c r="I6" s="421"/>
      <c r="J6" s="421"/>
      <c r="K6" s="421"/>
      <c r="L6" s="115"/>
      <c r="M6" s="115"/>
      <c r="N6" s="115"/>
      <c r="O6" s="115"/>
    </row>
    <row r="7" spans="1:18" ht="23.25" x14ac:dyDescent="0.25">
      <c r="A7" s="108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</row>
    <row r="8" spans="1:18" ht="23.25" x14ac:dyDescent="0.25">
      <c r="A8" s="108"/>
      <c r="B8" s="118"/>
      <c r="C8" s="118"/>
      <c r="D8" s="118"/>
      <c r="E8" s="118"/>
      <c r="F8" s="118"/>
      <c r="G8" s="118"/>
      <c r="H8" s="421" t="s">
        <v>214</v>
      </c>
      <c r="I8" s="428"/>
      <c r="J8" s="428"/>
      <c r="K8" s="118"/>
      <c r="L8" s="118"/>
      <c r="M8" s="118"/>
      <c r="N8" s="118"/>
      <c r="O8" s="118"/>
    </row>
    <row r="9" spans="1:18" ht="19.5" thickBot="1" x14ac:dyDescent="0.35">
      <c r="B9" s="4"/>
      <c r="C9" s="4"/>
      <c r="D9" s="4"/>
      <c r="E9" s="24"/>
      <c r="F9" s="4"/>
      <c r="G9" s="4"/>
      <c r="H9" s="4"/>
      <c r="I9" s="4"/>
      <c r="J9" s="4"/>
      <c r="K9" s="4"/>
      <c r="L9" s="17"/>
      <c r="M9" s="17"/>
      <c r="N9" s="18"/>
      <c r="O9" s="17"/>
      <c r="Q9" s="14"/>
      <c r="R9" s="12"/>
    </row>
    <row r="10" spans="1:18" ht="21.75" thickBot="1" x14ac:dyDescent="0.4">
      <c r="B10" s="4"/>
      <c r="C10" s="4"/>
      <c r="D10" s="4"/>
      <c r="E10" s="4"/>
      <c r="F10" s="4"/>
      <c r="G10" s="4"/>
      <c r="H10" s="4"/>
      <c r="I10" s="4"/>
      <c r="J10" s="4"/>
      <c r="K10" s="4"/>
      <c r="L10" s="423" t="s">
        <v>58</v>
      </c>
      <c r="M10" s="424"/>
      <c r="N10" s="28"/>
      <c r="O10" s="132">
        <f>D37</f>
        <v>9560003.9100000001</v>
      </c>
      <c r="R10" s="12"/>
    </row>
    <row r="11" spans="1:18" ht="18.75" thickBot="1" x14ac:dyDescent="0.3">
      <c r="R11" s="13"/>
    </row>
    <row r="12" spans="1:18" ht="45" customHeight="1" thickTop="1" thickBot="1" x14ac:dyDescent="0.3">
      <c r="A12" s="1"/>
      <c r="B12" s="425" t="s">
        <v>0</v>
      </c>
      <c r="C12" s="425" t="s">
        <v>9</v>
      </c>
      <c r="D12" s="425" t="s">
        <v>27</v>
      </c>
      <c r="E12" s="435" t="s">
        <v>28</v>
      </c>
      <c r="F12" s="425" t="s">
        <v>35</v>
      </c>
      <c r="G12" s="425" t="s">
        <v>36</v>
      </c>
      <c r="H12" s="425" t="s">
        <v>31</v>
      </c>
      <c r="I12" s="425" t="s">
        <v>32</v>
      </c>
      <c r="J12" s="427" t="s">
        <v>4</v>
      </c>
      <c r="K12" s="427"/>
      <c r="L12" s="427"/>
      <c r="M12" s="425" t="s">
        <v>5</v>
      </c>
      <c r="N12" s="178" t="s">
        <v>6</v>
      </c>
      <c r="O12" s="425" t="s">
        <v>10</v>
      </c>
      <c r="P12" s="432"/>
      <c r="R12" s="15"/>
    </row>
    <row r="13" spans="1:18" ht="38.25" customHeight="1" thickTop="1" thickBot="1" x14ac:dyDescent="0.3">
      <c r="A13" s="1"/>
      <c r="B13" s="426"/>
      <c r="C13" s="426"/>
      <c r="D13" s="426"/>
      <c r="E13" s="436"/>
      <c r="F13" s="426"/>
      <c r="G13" s="426"/>
      <c r="H13" s="426"/>
      <c r="I13" s="426"/>
      <c r="J13" s="177" t="s">
        <v>1</v>
      </c>
      <c r="K13" s="177" t="s">
        <v>2</v>
      </c>
      <c r="L13" s="177" t="s">
        <v>3</v>
      </c>
      <c r="M13" s="426"/>
      <c r="N13" s="177" t="s">
        <v>8</v>
      </c>
      <c r="O13" s="426"/>
      <c r="P13" s="432"/>
    </row>
    <row r="14" spans="1:18" ht="93" customHeight="1" thickTop="1" thickBot="1" x14ac:dyDescent="0.3">
      <c r="A14" s="62">
        <v>1</v>
      </c>
      <c r="B14" s="179" t="s">
        <v>59</v>
      </c>
      <c r="C14" s="180">
        <v>710199.35</v>
      </c>
      <c r="D14" s="181">
        <f>C14</f>
        <v>710199.35</v>
      </c>
      <c r="E14" s="181">
        <f>D14</f>
        <v>710199.35</v>
      </c>
      <c r="F14" s="182">
        <f>E14</f>
        <v>710199.35</v>
      </c>
      <c r="G14" s="183">
        <f>F14</f>
        <v>710199.35</v>
      </c>
      <c r="H14" s="184">
        <f>G14</f>
        <v>710199.35</v>
      </c>
      <c r="I14" s="180">
        <v>710199.35</v>
      </c>
      <c r="J14" s="185" t="s">
        <v>7</v>
      </c>
      <c r="K14" s="186">
        <f>H14</f>
        <v>710199.35</v>
      </c>
      <c r="L14" s="187" t="s">
        <v>60</v>
      </c>
      <c r="M14" s="188" t="s">
        <v>61</v>
      </c>
      <c r="N14" s="189">
        <v>180</v>
      </c>
      <c r="O14" s="190"/>
      <c r="P14" s="176"/>
    </row>
    <row r="15" spans="1:18" ht="105" customHeight="1" thickTop="1" thickBot="1" x14ac:dyDescent="0.3">
      <c r="A15" s="62">
        <v>2</v>
      </c>
      <c r="B15" s="191" t="s">
        <v>62</v>
      </c>
      <c r="C15" s="192">
        <v>1048832.1499999999</v>
      </c>
      <c r="D15" s="193">
        <f>C15</f>
        <v>1048832.1499999999</v>
      </c>
      <c r="E15" s="192">
        <v>1048832.1499999999</v>
      </c>
      <c r="F15" s="192">
        <v>1048832.1499999999</v>
      </c>
      <c r="G15" s="192">
        <v>1048832.1499999999</v>
      </c>
      <c r="H15" s="192">
        <v>1048832.1499999999</v>
      </c>
      <c r="I15" s="192">
        <v>1048832.1499999999</v>
      </c>
      <c r="J15" s="194" t="s">
        <v>7</v>
      </c>
      <c r="K15" s="194" t="s">
        <v>39</v>
      </c>
      <c r="L15" s="194" t="s">
        <v>60</v>
      </c>
      <c r="M15" s="195" t="s">
        <v>63</v>
      </c>
      <c r="N15" s="196">
        <v>120</v>
      </c>
      <c r="O15" s="254"/>
      <c r="P15" s="176"/>
    </row>
    <row r="16" spans="1:18" ht="106.5" customHeight="1" thickTop="1" thickBot="1" x14ac:dyDescent="0.3">
      <c r="A16" s="62">
        <v>3</v>
      </c>
      <c r="B16" s="179" t="s">
        <v>64</v>
      </c>
      <c r="C16" s="180">
        <v>992941.87</v>
      </c>
      <c r="D16" s="181">
        <f>C16</f>
        <v>992941.87</v>
      </c>
      <c r="E16" s="180">
        <v>992941.87</v>
      </c>
      <c r="F16" s="180">
        <v>992941.87</v>
      </c>
      <c r="G16" s="180">
        <v>992941.87</v>
      </c>
      <c r="H16" s="180">
        <v>992941.87</v>
      </c>
      <c r="I16" s="180">
        <v>992941.87</v>
      </c>
      <c r="J16" s="185" t="s">
        <v>7</v>
      </c>
      <c r="K16" s="186" t="s">
        <v>39</v>
      </c>
      <c r="L16" s="197" t="s">
        <v>65</v>
      </c>
      <c r="M16" s="198" t="s">
        <v>66</v>
      </c>
      <c r="N16" s="189">
        <v>60</v>
      </c>
      <c r="O16" s="190"/>
      <c r="P16" s="176"/>
    </row>
    <row r="17" spans="1:34" ht="47.25" customHeight="1" thickTop="1" thickBot="1" x14ac:dyDescent="0.3">
      <c r="A17" s="62">
        <f>A16</f>
        <v>3</v>
      </c>
      <c r="B17" s="169" t="s">
        <v>16</v>
      </c>
      <c r="C17" s="202">
        <f>SUM(C14:C16)</f>
        <v>2751973.37</v>
      </c>
      <c r="D17" s="203">
        <f>C17</f>
        <v>2751973.37</v>
      </c>
      <c r="E17" s="204">
        <f>SUM(E14:E16)</f>
        <v>2751973.37</v>
      </c>
      <c r="F17" s="204">
        <f>SUM(F14:F16)</f>
        <v>2751973.37</v>
      </c>
      <c r="G17" s="205">
        <f>SUM(G14:G16)</f>
        <v>2751973.37</v>
      </c>
      <c r="H17" s="204">
        <f>SUM(H14:H16)</f>
        <v>2751973.37</v>
      </c>
      <c r="I17" s="204">
        <f>SUM(I14:I16)</f>
        <v>2751973.37</v>
      </c>
      <c r="J17" s="206"/>
      <c r="K17" s="206"/>
      <c r="L17" s="206"/>
      <c r="M17" s="207"/>
      <c r="N17" s="208">
        <f>SUM(N14:N16)</f>
        <v>360</v>
      </c>
      <c r="O17" s="209"/>
    </row>
    <row r="18" spans="1:34" ht="121.5" customHeight="1" thickTop="1" thickBot="1" x14ac:dyDescent="0.3">
      <c r="A18" s="260">
        <v>1</v>
      </c>
      <c r="B18" s="210" t="s">
        <v>67</v>
      </c>
      <c r="C18" s="183">
        <v>179755.08</v>
      </c>
      <c r="D18" s="211">
        <f>C18/2</f>
        <v>89877.54</v>
      </c>
      <c r="E18" s="183">
        <f t="shared" ref="E18:I19" si="0">D18</f>
        <v>89877.54</v>
      </c>
      <c r="F18" s="211">
        <f t="shared" si="0"/>
        <v>89877.54</v>
      </c>
      <c r="G18" s="211">
        <f t="shared" si="0"/>
        <v>89877.54</v>
      </c>
      <c r="H18" s="211">
        <f t="shared" si="0"/>
        <v>89877.54</v>
      </c>
      <c r="I18" s="211">
        <f t="shared" si="0"/>
        <v>89877.54</v>
      </c>
      <c r="J18" s="212" t="s">
        <v>7</v>
      </c>
      <c r="K18" s="212" t="s">
        <v>40</v>
      </c>
      <c r="L18" s="261" t="s">
        <v>40</v>
      </c>
      <c r="M18" s="259" t="s">
        <v>192</v>
      </c>
      <c r="N18" s="258">
        <v>16</v>
      </c>
      <c r="O18" s="213"/>
    </row>
    <row r="19" spans="1:34" ht="90.75" customHeight="1" thickTop="1" thickBot="1" x14ac:dyDescent="0.3">
      <c r="A19" s="260">
        <v>2</v>
      </c>
      <c r="B19" s="191" t="s">
        <v>191</v>
      </c>
      <c r="C19" s="192">
        <v>167721.4</v>
      </c>
      <c r="D19" s="193">
        <f>C19/2</f>
        <v>83860.7</v>
      </c>
      <c r="E19" s="193">
        <f t="shared" si="0"/>
        <v>83860.7</v>
      </c>
      <c r="F19" s="193">
        <f t="shared" si="0"/>
        <v>83860.7</v>
      </c>
      <c r="G19" s="199">
        <f t="shared" si="0"/>
        <v>83860.7</v>
      </c>
      <c r="H19" s="193">
        <f t="shared" si="0"/>
        <v>83860.7</v>
      </c>
      <c r="I19" s="192">
        <f t="shared" si="0"/>
        <v>83860.7</v>
      </c>
      <c r="J19" s="194" t="s">
        <v>7</v>
      </c>
      <c r="K19" s="194" t="s">
        <v>40</v>
      </c>
      <c r="L19" s="200" t="s">
        <v>40</v>
      </c>
      <c r="M19" s="201" t="s">
        <v>193</v>
      </c>
      <c r="N19" s="262">
        <v>16</v>
      </c>
      <c r="O19" s="254"/>
    </row>
    <row r="20" spans="1:34" ht="40.5" customHeight="1" thickTop="1" thickBot="1" x14ac:dyDescent="0.3">
      <c r="A20" s="111">
        <f>A19</f>
        <v>2</v>
      </c>
      <c r="B20" s="169" t="s">
        <v>41</v>
      </c>
      <c r="C20" s="214">
        <f>C18+C19</f>
        <v>347476.47999999998</v>
      </c>
      <c r="D20" s="214">
        <f t="shared" ref="D20:I20" si="1">SUM(D18:D19)</f>
        <v>173738.23999999999</v>
      </c>
      <c r="E20" s="215">
        <f t="shared" si="1"/>
        <v>173738.23999999999</v>
      </c>
      <c r="F20" s="214">
        <f t="shared" si="1"/>
        <v>173738.23999999999</v>
      </c>
      <c r="G20" s="214">
        <f t="shared" si="1"/>
        <v>173738.23999999999</v>
      </c>
      <c r="H20" s="214">
        <f t="shared" si="1"/>
        <v>173738.23999999999</v>
      </c>
      <c r="I20" s="214">
        <f t="shared" si="1"/>
        <v>173738.23999999999</v>
      </c>
      <c r="J20" s="216"/>
      <c r="K20" s="217"/>
      <c r="L20" s="218"/>
      <c r="M20" s="169"/>
      <c r="N20" s="219">
        <f>SUM(N18:N19)</f>
        <v>32</v>
      </c>
      <c r="O20" s="209"/>
      <c r="P20" s="6"/>
      <c r="Q20" s="89"/>
      <c r="S20" s="1"/>
    </row>
    <row r="21" spans="1:34" ht="32.25" customHeight="1" thickTop="1" thickBot="1" x14ac:dyDescent="0.3">
      <c r="A21" s="87">
        <v>0</v>
      </c>
      <c r="B21" s="169" t="s">
        <v>15</v>
      </c>
      <c r="C21" s="170"/>
      <c r="D21" s="171"/>
      <c r="E21" s="170"/>
      <c r="F21" s="172"/>
      <c r="G21" s="170"/>
      <c r="H21" s="170"/>
      <c r="I21" s="170"/>
      <c r="J21" s="221"/>
      <c r="K21" s="222"/>
      <c r="L21" s="222"/>
      <c r="M21" s="222"/>
      <c r="N21" s="223"/>
      <c r="O21" s="224"/>
      <c r="P21" s="1"/>
      <c r="S21" s="1"/>
    </row>
    <row r="22" spans="1:34" ht="105.75" customHeight="1" thickTop="1" thickBot="1" x14ac:dyDescent="0.3">
      <c r="A22" s="110">
        <v>1</v>
      </c>
      <c r="B22" s="225" t="s">
        <v>68</v>
      </c>
      <c r="C22" s="226">
        <v>217223.57</v>
      </c>
      <c r="D22" s="226">
        <f>C22/2</f>
        <v>108611.785</v>
      </c>
      <c r="E22" s="226">
        <v>108611.79</v>
      </c>
      <c r="F22" s="226">
        <v>108611.79</v>
      </c>
      <c r="G22" s="226">
        <v>108611.79</v>
      </c>
      <c r="H22" s="226">
        <v>108611.79</v>
      </c>
      <c r="I22" s="226">
        <v>108611.79</v>
      </c>
      <c r="J22" s="227" t="s">
        <v>7</v>
      </c>
      <c r="K22" s="227" t="s">
        <v>12</v>
      </c>
      <c r="L22" s="186" t="s">
        <v>70</v>
      </c>
      <c r="M22" s="259" t="s">
        <v>71</v>
      </c>
      <c r="N22" s="258">
        <v>28</v>
      </c>
      <c r="O22" s="190"/>
      <c r="P22" s="1"/>
      <c r="S22" s="1"/>
    </row>
    <row r="23" spans="1:34" ht="169.5" customHeight="1" thickTop="1" thickBot="1" x14ac:dyDescent="0.3">
      <c r="A23" s="110">
        <v>2</v>
      </c>
      <c r="B23" s="228" t="s">
        <v>69</v>
      </c>
      <c r="C23" s="113">
        <v>2795142.28</v>
      </c>
      <c r="D23" s="113">
        <v>1656358.35</v>
      </c>
      <c r="E23" s="113">
        <v>1656358.35</v>
      </c>
      <c r="F23" s="113">
        <v>1656358.35</v>
      </c>
      <c r="G23" s="113">
        <v>1656358.35</v>
      </c>
      <c r="H23" s="113">
        <v>1656358.35</v>
      </c>
      <c r="I23" s="113">
        <v>1656358.35</v>
      </c>
      <c r="J23" s="229" t="s">
        <v>7</v>
      </c>
      <c r="K23" s="229" t="s">
        <v>12</v>
      </c>
      <c r="L23" s="263" t="s">
        <v>72</v>
      </c>
      <c r="M23" s="230" t="s">
        <v>73</v>
      </c>
      <c r="N23" s="257">
        <v>200</v>
      </c>
      <c r="O23" s="201"/>
      <c r="P23" s="1"/>
      <c r="S23" s="1"/>
    </row>
    <row r="24" spans="1:34" ht="111.75" customHeight="1" thickBot="1" x14ac:dyDescent="0.3">
      <c r="A24" s="110">
        <v>3</v>
      </c>
      <c r="B24" s="231" t="s">
        <v>74</v>
      </c>
      <c r="C24" s="114">
        <v>706406.87</v>
      </c>
      <c r="D24" s="114">
        <v>353203.43</v>
      </c>
      <c r="E24" s="114">
        <v>353203.43</v>
      </c>
      <c r="F24" s="114">
        <v>353203.43</v>
      </c>
      <c r="G24" s="114">
        <v>353203.43</v>
      </c>
      <c r="H24" s="114">
        <v>353203.43</v>
      </c>
      <c r="I24" s="114">
        <v>353203.43</v>
      </c>
      <c r="J24" s="212" t="s">
        <v>7</v>
      </c>
      <c r="K24" s="212" t="s">
        <v>12</v>
      </c>
      <c r="L24" s="232" t="s">
        <v>12</v>
      </c>
      <c r="M24" s="233" t="s">
        <v>75</v>
      </c>
      <c r="N24" s="256">
        <v>88</v>
      </c>
      <c r="O24" s="255"/>
      <c r="P24" s="1"/>
      <c r="S24" s="1"/>
    </row>
    <row r="25" spans="1:34" ht="117.75" customHeight="1" thickBot="1" x14ac:dyDescent="0.3">
      <c r="A25" s="110">
        <v>4</v>
      </c>
      <c r="B25" s="228" t="s">
        <v>76</v>
      </c>
      <c r="C25" s="113">
        <v>398114.2</v>
      </c>
      <c r="D25" s="113">
        <f>C25/2</f>
        <v>199057.1</v>
      </c>
      <c r="E25" s="113">
        <v>199057.1</v>
      </c>
      <c r="F25" s="113">
        <v>199057.1</v>
      </c>
      <c r="G25" s="113">
        <v>199057.1</v>
      </c>
      <c r="H25" s="113">
        <v>199057.1</v>
      </c>
      <c r="I25" s="113">
        <v>199057.1</v>
      </c>
      <c r="J25" s="229" t="s">
        <v>7</v>
      </c>
      <c r="K25" s="234" t="s">
        <v>12</v>
      </c>
      <c r="L25" s="234" t="s">
        <v>12</v>
      </c>
      <c r="M25" s="235" t="s">
        <v>77</v>
      </c>
      <c r="N25" s="236">
        <v>40</v>
      </c>
      <c r="O25" s="237"/>
      <c r="P25" s="1"/>
      <c r="S25" s="1"/>
    </row>
    <row r="26" spans="1:34" ht="111.75" customHeight="1" thickBot="1" x14ac:dyDescent="0.3">
      <c r="A26" s="110">
        <v>5</v>
      </c>
      <c r="B26" s="231" t="s">
        <v>78</v>
      </c>
      <c r="C26" s="114">
        <v>400687.5</v>
      </c>
      <c r="D26" s="114">
        <f>C26/2</f>
        <v>200343.75</v>
      </c>
      <c r="E26" s="114">
        <v>200343.75</v>
      </c>
      <c r="F26" s="114">
        <v>200343.75</v>
      </c>
      <c r="G26" s="114">
        <v>200343.75</v>
      </c>
      <c r="H26" s="114">
        <v>200343.75</v>
      </c>
      <c r="I26" s="114">
        <v>200343.75</v>
      </c>
      <c r="J26" s="212" t="s">
        <v>7</v>
      </c>
      <c r="K26" s="220" t="s">
        <v>12</v>
      </c>
      <c r="L26" s="238" t="s">
        <v>79</v>
      </c>
      <c r="M26" s="239" t="s">
        <v>80</v>
      </c>
      <c r="N26" s="240">
        <v>16</v>
      </c>
      <c r="O26" s="241"/>
      <c r="P26" s="1"/>
      <c r="S26" s="1"/>
    </row>
    <row r="27" spans="1:34" ht="31.5" customHeight="1" thickTop="1" thickBot="1" x14ac:dyDescent="0.3">
      <c r="A27" s="87">
        <f>A26</f>
        <v>5</v>
      </c>
      <c r="B27" s="169" t="s">
        <v>17</v>
      </c>
      <c r="C27" s="170">
        <f>C22+C23+C24+C25+C26</f>
        <v>4517574.42</v>
      </c>
      <c r="D27" s="170">
        <f t="shared" ref="D27:I27" si="2">SUM(D22:D26)</f>
        <v>2517574.415</v>
      </c>
      <c r="E27" s="170">
        <f t="shared" si="2"/>
        <v>2517574.4200000004</v>
      </c>
      <c r="F27" s="170">
        <f t="shared" si="2"/>
        <v>2517574.4200000004</v>
      </c>
      <c r="G27" s="170">
        <f t="shared" si="2"/>
        <v>2517574.4200000004</v>
      </c>
      <c r="H27" s="170">
        <f t="shared" si="2"/>
        <v>2517574.4200000004</v>
      </c>
      <c r="I27" s="170">
        <f t="shared" si="2"/>
        <v>2517574.4200000004</v>
      </c>
      <c r="J27" s="222"/>
      <c r="K27" s="222"/>
      <c r="L27" s="242"/>
      <c r="M27" s="222"/>
      <c r="N27" s="243">
        <f>N22+N23+N24+N25+N26</f>
        <v>372</v>
      </c>
      <c r="O27" s="224"/>
      <c r="P27" s="173"/>
      <c r="S27" s="1"/>
      <c r="U27" s="429"/>
      <c r="V27" s="429"/>
      <c r="W27" s="429"/>
      <c r="X27" s="69"/>
      <c r="Y27" s="70"/>
      <c r="Z27" s="68"/>
      <c r="AA27" s="68"/>
      <c r="AB27" s="430"/>
      <c r="AC27" s="430"/>
      <c r="AD27" s="431"/>
      <c r="AE27" s="431"/>
      <c r="AF27" s="71"/>
      <c r="AG27" s="429"/>
      <c r="AH27" s="429"/>
    </row>
    <row r="28" spans="1:34" ht="127.5" customHeight="1" thickTop="1" x14ac:dyDescent="0.25">
      <c r="A28" s="48">
        <v>1</v>
      </c>
      <c r="B28" s="230" t="s">
        <v>194</v>
      </c>
      <c r="C28" s="393">
        <v>372906.2</v>
      </c>
      <c r="D28" s="393">
        <f t="shared" ref="D28:D36" si="3">C28/2</f>
        <v>186453.1</v>
      </c>
      <c r="E28" s="393">
        <f>D28</f>
        <v>186453.1</v>
      </c>
      <c r="F28" s="393">
        <f>E28</f>
        <v>186453.1</v>
      </c>
      <c r="G28" s="393">
        <f>F28</f>
        <v>186453.1</v>
      </c>
      <c r="H28" s="393">
        <f>G28</f>
        <v>186453.1</v>
      </c>
      <c r="I28" s="393">
        <f>H28</f>
        <v>186453.1</v>
      </c>
      <c r="J28" s="387" t="s">
        <v>7</v>
      </c>
      <c r="K28" s="387" t="s">
        <v>13</v>
      </c>
      <c r="L28" s="387" t="s">
        <v>196</v>
      </c>
      <c r="M28" s="230" t="s">
        <v>197</v>
      </c>
      <c r="N28" s="390">
        <v>40</v>
      </c>
      <c r="O28" s="230"/>
      <c r="P28" s="1"/>
      <c r="S28" s="1"/>
      <c r="U28" s="379"/>
      <c r="V28" s="379"/>
      <c r="W28" s="379"/>
      <c r="X28" s="69"/>
      <c r="Y28" s="70"/>
      <c r="Z28" s="380"/>
      <c r="AA28" s="380"/>
      <c r="AB28" s="380"/>
      <c r="AC28" s="380"/>
      <c r="AD28" s="381"/>
      <c r="AE28" s="381"/>
      <c r="AF28" s="71"/>
      <c r="AG28" s="379"/>
      <c r="AH28" s="379"/>
    </row>
    <row r="29" spans="1:34" ht="136.5" customHeight="1" x14ac:dyDescent="0.25">
      <c r="A29" s="48">
        <v>2</v>
      </c>
      <c r="B29" s="389" t="s">
        <v>195</v>
      </c>
      <c r="C29" s="392">
        <v>138797.91</v>
      </c>
      <c r="D29" s="392">
        <f t="shared" si="3"/>
        <v>69398.955000000002</v>
      </c>
      <c r="E29" s="392">
        <v>69398.960000000006</v>
      </c>
      <c r="F29" s="392">
        <f t="shared" ref="F29:I34" si="4">E29</f>
        <v>69398.960000000006</v>
      </c>
      <c r="G29" s="392">
        <f t="shared" si="4"/>
        <v>69398.960000000006</v>
      </c>
      <c r="H29" s="392">
        <f t="shared" si="4"/>
        <v>69398.960000000006</v>
      </c>
      <c r="I29" s="392">
        <f t="shared" si="4"/>
        <v>69398.960000000006</v>
      </c>
      <c r="J29" s="388" t="s">
        <v>7</v>
      </c>
      <c r="K29" s="388" t="s">
        <v>13</v>
      </c>
      <c r="L29" s="388" t="s">
        <v>196</v>
      </c>
      <c r="M29" s="389" t="s">
        <v>198</v>
      </c>
      <c r="N29" s="391">
        <v>120</v>
      </c>
      <c r="O29" s="389"/>
      <c r="P29" s="1"/>
      <c r="S29" s="1"/>
      <c r="U29" s="379"/>
      <c r="V29" s="379"/>
      <c r="W29" s="379"/>
      <c r="X29" s="69"/>
      <c r="Y29" s="70"/>
      <c r="Z29" s="380"/>
      <c r="AA29" s="380"/>
      <c r="AB29" s="380"/>
      <c r="AC29" s="380"/>
      <c r="AD29" s="381"/>
      <c r="AE29" s="381"/>
      <c r="AF29" s="71"/>
      <c r="AG29" s="379"/>
      <c r="AH29" s="379"/>
    </row>
    <row r="30" spans="1:34" ht="103.5" customHeight="1" x14ac:dyDescent="0.25">
      <c r="A30" s="48">
        <v>3</v>
      </c>
      <c r="B30" s="230" t="s">
        <v>199</v>
      </c>
      <c r="C30" s="393">
        <v>179656.29</v>
      </c>
      <c r="D30" s="393">
        <f t="shared" si="3"/>
        <v>89828.145000000004</v>
      </c>
      <c r="E30" s="393">
        <f t="shared" ref="E30:E35" si="5">D30</f>
        <v>89828.145000000004</v>
      </c>
      <c r="F30" s="393">
        <f t="shared" si="4"/>
        <v>89828.145000000004</v>
      </c>
      <c r="G30" s="393">
        <f t="shared" si="4"/>
        <v>89828.145000000004</v>
      </c>
      <c r="H30" s="393">
        <f t="shared" si="4"/>
        <v>89828.145000000004</v>
      </c>
      <c r="I30" s="393">
        <f t="shared" si="4"/>
        <v>89828.145000000004</v>
      </c>
      <c r="J30" s="387" t="s">
        <v>7</v>
      </c>
      <c r="K30" s="387" t="s">
        <v>13</v>
      </c>
      <c r="L30" s="387" t="s">
        <v>201</v>
      </c>
      <c r="M30" s="230" t="s">
        <v>200</v>
      </c>
      <c r="N30" s="390">
        <v>40</v>
      </c>
      <c r="O30" s="230"/>
      <c r="P30" s="1"/>
      <c r="S30" s="1"/>
      <c r="U30" s="379"/>
      <c r="V30" s="379"/>
      <c r="W30" s="379"/>
      <c r="X30" s="69"/>
      <c r="Y30" s="70"/>
      <c r="Z30" s="380"/>
      <c r="AA30" s="380"/>
      <c r="AB30" s="380"/>
      <c r="AC30" s="380"/>
      <c r="AD30" s="381"/>
      <c r="AE30" s="381"/>
      <c r="AF30" s="71"/>
      <c r="AG30" s="379"/>
      <c r="AH30" s="379"/>
    </row>
    <row r="31" spans="1:34" ht="127.5" customHeight="1" x14ac:dyDescent="0.25">
      <c r="A31" s="48">
        <v>4</v>
      </c>
      <c r="B31" s="389" t="s">
        <v>202</v>
      </c>
      <c r="C31" s="392">
        <v>89404.49</v>
      </c>
      <c r="D31" s="392">
        <f t="shared" si="3"/>
        <v>44702.245000000003</v>
      </c>
      <c r="E31" s="392">
        <f t="shared" si="5"/>
        <v>44702.245000000003</v>
      </c>
      <c r="F31" s="392">
        <f t="shared" si="4"/>
        <v>44702.245000000003</v>
      </c>
      <c r="G31" s="392">
        <f t="shared" si="4"/>
        <v>44702.245000000003</v>
      </c>
      <c r="H31" s="392">
        <f t="shared" si="4"/>
        <v>44702.245000000003</v>
      </c>
      <c r="I31" s="392">
        <f t="shared" si="4"/>
        <v>44702.245000000003</v>
      </c>
      <c r="J31" s="388" t="s">
        <v>7</v>
      </c>
      <c r="K31" s="388" t="s">
        <v>13</v>
      </c>
      <c r="L31" s="388" t="s">
        <v>201</v>
      </c>
      <c r="M31" s="389" t="s">
        <v>203</v>
      </c>
      <c r="N31" s="391">
        <v>32</v>
      </c>
      <c r="O31" s="389"/>
      <c r="P31" s="1"/>
      <c r="S31" s="1"/>
      <c r="U31" s="379"/>
      <c r="V31" s="379"/>
      <c r="W31" s="379"/>
      <c r="X31" s="69"/>
      <c r="Y31" s="70"/>
      <c r="Z31" s="380"/>
      <c r="AA31" s="380"/>
      <c r="AB31" s="380"/>
      <c r="AC31" s="380"/>
      <c r="AD31" s="381"/>
      <c r="AE31" s="381"/>
      <c r="AF31" s="71"/>
      <c r="AG31" s="379"/>
      <c r="AH31" s="379"/>
    </row>
    <row r="32" spans="1:34" ht="104.25" customHeight="1" x14ac:dyDescent="0.25">
      <c r="A32" s="48">
        <v>5</v>
      </c>
      <c r="B32" s="230" t="s">
        <v>204</v>
      </c>
      <c r="C32" s="393">
        <v>37795</v>
      </c>
      <c r="D32" s="393">
        <f t="shared" si="3"/>
        <v>18897.5</v>
      </c>
      <c r="E32" s="393">
        <f t="shared" si="5"/>
        <v>18897.5</v>
      </c>
      <c r="F32" s="393">
        <f t="shared" si="4"/>
        <v>18897.5</v>
      </c>
      <c r="G32" s="393">
        <f t="shared" si="4"/>
        <v>18897.5</v>
      </c>
      <c r="H32" s="393">
        <f t="shared" si="4"/>
        <v>18897.5</v>
      </c>
      <c r="I32" s="393">
        <f t="shared" si="4"/>
        <v>18897.5</v>
      </c>
      <c r="J32" s="387" t="s">
        <v>7</v>
      </c>
      <c r="K32" s="387" t="s">
        <v>13</v>
      </c>
      <c r="L32" s="387" t="s">
        <v>205</v>
      </c>
      <c r="M32" s="230" t="s">
        <v>206</v>
      </c>
      <c r="N32" s="390">
        <v>20</v>
      </c>
      <c r="O32" s="230"/>
      <c r="P32" s="1"/>
      <c r="S32" s="1"/>
      <c r="U32" s="379"/>
      <c r="V32" s="379"/>
      <c r="W32" s="379"/>
      <c r="X32" s="69"/>
      <c r="Y32" s="70"/>
      <c r="Z32" s="380"/>
      <c r="AA32" s="380"/>
      <c r="AB32" s="380"/>
      <c r="AC32" s="380"/>
      <c r="AD32" s="381"/>
      <c r="AE32" s="381"/>
      <c r="AF32" s="71"/>
      <c r="AG32" s="379"/>
      <c r="AH32" s="379"/>
    </row>
    <row r="33" spans="1:34" ht="127.5" customHeight="1" x14ac:dyDescent="0.25">
      <c r="A33" s="48">
        <v>6</v>
      </c>
      <c r="B33" s="389" t="s">
        <v>207</v>
      </c>
      <c r="C33" s="392">
        <v>205630.07999999999</v>
      </c>
      <c r="D33" s="392">
        <f t="shared" si="3"/>
        <v>102815.03999999999</v>
      </c>
      <c r="E33" s="392">
        <f t="shared" si="5"/>
        <v>102815.03999999999</v>
      </c>
      <c r="F33" s="392">
        <f t="shared" si="4"/>
        <v>102815.03999999999</v>
      </c>
      <c r="G33" s="392">
        <f t="shared" si="4"/>
        <v>102815.03999999999</v>
      </c>
      <c r="H33" s="392">
        <f t="shared" si="4"/>
        <v>102815.03999999999</v>
      </c>
      <c r="I33" s="392">
        <f t="shared" si="4"/>
        <v>102815.03999999999</v>
      </c>
      <c r="J33" s="388" t="s">
        <v>7</v>
      </c>
      <c r="K33" s="388" t="s">
        <v>13</v>
      </c>
      <c r="L33" s="388" t="s">
        <v>205</v>
      </c>
      <c r="M33" s="389" t="s">
        <v>208</v>
      </c>
      <c r="N33" s="391">
        <v>40</v>
      </c>
      <c r="O33" s="389"/>
      <c r="P33" s="1"/>
      <c r="S33" s="1"/>
      <c r="U33" s="379"/>
      <c r="V33" s="379"/>
      <c r="W33" s="379"/>
      <c r="X33" s="69"/>
      <c r="Y33" s="70"/>
      <c r="Z33" s="380"/>
      <c r="AA33" s="380"/>
      <c r="AB33" s="380"/>
      <c r="AC33" s="380"/>
      <c r="AD33" s="381"/>
      <c r="AE33" s="381"/>
      <c r="AF33" s="71"/>
      <c r="AG33" s="379"/>
      <c r="AH33" s="379"/>
    </row>
    <row r="34" spans="1:34" ht="130.5" customHeight="1" x14ac:dyDescent="0.25">
      <c r="A34" s="48">
        <v>7</v>
      </c>
      <c r="B34" s="230" t="s">
        <v>209</v>
      </c>
      <c r="C34" s="393">
        <v>227251.7</v>
      </c>
      <c r="D34" s="393">
        <f t="shared" si="3"/>
        <v>113625.85</v>
      </c>
      <c r="E34" s="393">
        <f t="shared" si="5"/>
        <v>113625.85</v>
      </c>
      <c r="F34" s="393">
        <f t="shared" si="4"/>
        <v>113625.85</v>
      </c>
      <c r="G34" s="393">
        <f t="shared" si="4"/>
        <v>113625.85</v>
      </c>
      <c r="H34" s="393">
        <f t="shared" si="4"/>
        <v>113625.85</v>
      </c>
      <c r="I34" s="393">
        <f t="shared" si="4"/>
        <v>113625.85</v>
      </c>
      <c r="J34" s="408" t="s">
        <v>7</v>
      </c>
      <c r="K34" s="408" t="s">
        <v>13</v>
      </c>
      <c r="L34" s="387" t="s">
        <v>210</v>
      </c>
      <c r="M34" s="230" t="s">
        <v>211</v>
      </c>
      <c r="N34" s="390">
        <v>56</v>
      </c>
      <c r="O34" s="230"/>
      <c r="P34" s="1"/>
      <c r="S34" s="1"/>
      <c r="U34" s="379"/>
      <c r="V34" s="379"/>
      <c r="W34" s="379"/>
      <c r="X34" s="69"/>
      <c r="Y34" s="70"/>
      <c r="Z34" s="380"/>
      <c r="AA34" s="380"/>
      <c r="AB34" s="380"/>
      <c r="AC34" s="380"/>
      <c r="AD34" s="381"/>
      <c r="AE34" s="381"/>
      <c r="AF34" s="71"/>
      <c r="AG34" s="379"/>
      <c r="AH34" s="379"/>
    </row>
    <row r="35" spans="1:34" ht="122.25" customHeight="1" thickBot="1" x14ac:dyDescent="0.3">
      <c r="A35" s="48">
        <v>8</v>
      </c>
      <c r="B35" s="389" t="s">
        <v>212</v>
      </c>
      <c r="C35" s="392">
        <v>6981994.0999999996</v>
      </c>
      <c r="D35" s="392">
        <f t="shared" si="3"/>
        <v>3490997.05</v>
      </c>
      <c r="E35" s="392">
        <f t="shared" si="5"/>
        <v>3490997.05</v>
      </c>
      <c r="F35" s="392">
        <v>3490997.05</v>
      </c>
      <c r="G35" s="392">
        <v>3490997.05</v>
      </c>
      <c r="H35" s="392">
        <v>3490997.05</v>
      </c>
      <c r="I35" s="392">
        <v>3490997.05</v>
      </c>
      <c r="J35" s="409" t="s">
        <v>7</v>
      </c>
      <c r="K35" s="409" t="s">
        <v>13</v>
      </c>
      <c r="L35" s="388" t="s">
        <v>196</v>
      </c>
      <c r="M35" s="389" t="s">
        <v>213</v>
      </c>
      <c r="N35" s="391">
        <v>2520</v>
      </c>
      <c r="O35" s="389"/>
      <c r="P35" s="1"/>
      <c r="S35" s="1"/>
      <c r="U35" s="379"/>
      <c r="V35" s="379"/>
      <c r="W35" s="379"/>
      <c r="X35" s="69"/>
      <c r="Y35" s="70"/>
      <c r="Z35" s="380"/>
      <c r="AA35" s="380"/>
      <c r="AB35" s="380"/>
      <c r="AC35" s="380"/>
      <c r="AD35" s="381"/>
      <c r="AE35" s="381"/>
      <c r="AF35" s="71"/>
      <c r="AG35" s="379"/>
      <c r="AH35" s="379"/>
    </row>
    <row r="36" spans="1:34" ht="31.5" customHeight="1" thickBot="1" x14ac:dyDescent="0.3">
      <c r="A36" s="87">
        <f>A35</f>
        <v>8</v>
      </c>
      <c r="B36" s="96" t="s">
        <v>18</v>
      </c>
      <c r="C36" s="99">
        <f>C28+C29+C30+C31+C32+C33+C34+C35</f>
        <v>8233435.7699999996</v>
      </c>
      <c r="D36" s="98">
        <f t="shared" si="3"/>
        <v>4116717.8849999998</v>
      </c>
      <c r="E36" s="98">
        <f>E28+E29+E30+E31+E32+E33+E34+E35</f>
        <v>4116717.8899999997</v>
      </c>
      <c r="F36" s="98">
        <f>F28+F29+F30+F31+F32+F33+F34+F35</f>
        <v>4116717.8899999997</v>
      </c>
      <c r="G36" s="98">
        <f>G28+G29+G30+G31+G32+G33+G34+G35</f>
        <v>4116717.8899999997</v>
      </c>
      <c r="H36" s="98">
        <f>H28+H29+H30+H31+H32+H33+H34+H35</f>
        <v>4116717.8899999997</v>
      </c>
      <c r="I36" s="98">
        <f>I28+I29+I30+I31+I32+I33+I34+I35</f>
        <v>4116717.8899999997</v>
      </c>
      <c r="J36" s="244"/>
      <c r="K36" s="245"/>
      <c r="L36" s="245"/>
      <c r="M36" s="245"/>
      <c r="N36" s="246">
        <f>N28+N29+N30+N31+N32+N33+N34+N35</f>
        <v>2868</v>
      </c>
      <c r="O36" s="247"/>
      <c r="P36" s="1"/>
      <c r="S36" s="1"/>
    </row>
    <row r="37" spans="1:34" ht="30" customHeight="1" thickBot="1" x14ac:dyDescent="0.3">
      <c r="A37" s="62">
        <f>A17+A20+A21+A27+A36</f>
        <v>18</v>
      </c>
      <c r="B37" s="97" t="s">
        <v>14</v>
      </c>
      <c r="C37" s="100">
        <f>C17+C20+C27+C36</f>
        <v>15850460.039999999</v>
      </c>
      <c r="D37" s="101">
        <f>D17+D20+D27+D36</f>
        <v>9560003.9100000001</v>
      </c>
      <c r="E37" s="101">
        <v>9560003.9100000001</v>
      </c>
      <c r="F37" s="101">
        <v>9560003.9100000001</v>
      </c>
      <c r="G37" s="101">
        <v>9560003.9100000001</v>
      </c>
      <c r="H37" s="101">
        <v>9560003.9100000001</v>
      </c>
      <c r="I37" s="101">
        <v>9560003.9100000001</v>
      </c>
      <c r="J37" s="97"/>
      <c r="K37" s="248"/>
      <c r="L37" s="97"/>
      <c r="M37" s="97"/>
      <c r="N37" s="249">
        <f>N17+N20+N27+N36</f>
        <v>3632</v>
      </c>
      <c r="O37" s="250"/>
    </row>
    <row r="38" spans="1:34" ht="30" customHeight="1" x14ac:dyDescent="0.25">
      <c r="A38" s="5"/>
      <c r="B38" s="7"/>
      <c r="C38" s="9"/>
      <c r="D38" s="67"/>
      <c r="E38" s="16"/>
      <c r="F38" s="16"/>
      <c r="G38" s="16"/>
      <c r="H38" s="16"/>
      <c r="I38" s="16"/>
      <c r="J38" s="5"/>
      <c r="K38" s="5"/>
      <c r="L38" s="5"/>
      <c r="M38" s="10"/>
      <c r="N38" s="11"/>
      <c r="O38" s="8"/>
    </row>
    <row r="39" spans="1:34" ht="30" customHeight="1" x14ac:dyDescent="0.3">
      <c r="B39" s="88"/>
      <c r="C39" s="64"/>
      <c r="D39" s="19"/>
      <c r="E39" s="2"/>
      <c r="F39" s="2"/>
      <c r="G39" s="2"/>
      <c r="H39" s="2"/>
      <c r="I39" s="2"/>
      <c r="J39" s="1"/>
      <c r="M39" s="1"/>
      <c r="N39" s="90"/>
    </row>
    <row r="40" spans="1:34" ht="18.75" x14ac:dyDescent="0.3">
      <c r="B40" s="433" t="s">
        <v>47</v>
      </c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</row>
    <row r="41" spans="1:34" ht="18.75" x14ac:dyDescent="0.3">
      <c r="B41" s="434" t="s">
        <v>56</v>
      </c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</row>
    <row r="42" spans="1:34" ht="18.75" x14ac:dyDescent="0.3">
      <c r="B42" s="4"/>
      <c r="C42" s="65"/>
      <c r="D42" s="49"/>
      <c r="E42" s="49"/>
      <c r="F42" s="49"/>
      <c r="G42" s="49"/>
      <c r="H42" s="49"/>
      <c r="I42" s="49"/>
      <c r="J42" s="4"/>
      <c r="K42" s="4"/>
      <c r="L42" s="4"/>
      <c r="M42" s="4"/>
      <c r="N42" s="49"/>
      <c r="O42" s="4"/>
      <c r="P42" s="1"/>
    </row>
    <row r="43" spans="1:34" x14ac:dyDescent="0.25">
      <c r="P43" s="1"/>
    </row>
    <row r="44" spans="1:34" x14ac:dyDescent="0.25">
      <c r="P44" s="1"/>
    </row>
    <row r="45" spans="1:34" ht="25.5" customHeight="1" thickBot="1" x14ac:dyDescent="0.3">
      <c r="K45" s="1"/>
    </row>
    <row r="46" spans="1:34" ht="23.25" customHeight="1" thickTop="1" thickBot="1" x14ac:dyDescent="0.3">
      <c r="C46" s="53"/>
      <c r="D46" s="1"/>
      <c r="E46" s="1"/>
      <c r="F46" s="1"/>
      <c r="G46" s="1"/>
      <c r="H46" s="1"/>
      <c r="I46" s="1"/>
      <c r="J46" s="1"/>
      <c r="K46" s="1"/>
    </row>
    <row r="47" spans="1:34" ht="25.5" customHeight="1" thickTop="1" thickBot="1" x14ac:dyDescent="0.3">
      <c r="C47" s="55"/>
      <c r="D47" s="1"/>
      <c r="E47" s="1"/>
      <c r="F47" s="1"/>
      <c r="G47" s="1"/>
      <c r="H47" s="1"/>
      <c r="I47" s="1"/>
      <c r="K47" s="1"/>
    </row>
    <row r="48" spans="1:34" ht="15.75" thickTop="1" x14ac:dyDescent="0.25">
      <c r="C48" s="54"/>
      <c r="D48" s="1"/>
      <c r="E48" s="1"/>
      <c r="F48" s="1"/>
      <c r="G48" s="1"/>
      <c r="H48" s="1"/>
      <c r="I48" s="1"/>
      <c r="K48" s="1"/>
    </row>
    <row r="49" spans="3:9" ht="25.5" customHeight="1" x14ac:dyDescent="0.25">
      <c r="C49" s="6"/>
      <c r="D49" s="1"/>
      <c r="E49" s="1"/>
      <c r="F49" s="1"/>
      <c r="G49" s="1"/>
      <c r="H49" s="1"/>
      <c r="I49" s="1"/>
    </row>
    <row r="50" spans="3:9" x14ac:dyDescent="0.25">
      <c r="D50" s="1"/>
      <c r="E50" s="1"/>
      <c r="F50" s="1"/>
      <c r="G50" s="1"/>
      <c r="H50" s="1"/>
      <c r="I50" s="1"/>
    </row>
    <row r="51" spans="3:9" x14ac:dyDescent="0.25">
      <c r="D51" s="1"/>
      <c r="E51" s="1"/>
      <c r="F51" s="1"/>
      <c r="G51" s="1"/>
      <c r="H51" s="1"/>
      <c r="I51" s="1"/>
    </row>
    <row r="52" spans="3:9" x14ac:dyDescent="0.25">
      <c r="D52" s="1"/>
      <c r="E52" s="1"/>
      <c r="F52" s="1"/>
      <c r="G52" s="1"/>
      <c r="H52" s="1"/>
      <c r="I52" s="1"/>
    </row>
    <row r="53" spans="3:9" x14ac:dyDescent="0.25">
      <c r="D53" s="1"/>
      <c r="E53" s="1"/>
      <c r="F53" s="1"/>
      <c r="G53" s="1"/>
      <c r="H53" s="1"/>
      <c r="I53" s="1"/>
    </row>
    <row r="54" spans="3:9" x14ac:dyDescent="0.25">
      <c r="D54" s="1"/>
      <c r="E54" s="1"/>
      <c r="F54" s="1"/>
      <c r="G54" s="1"/>
      <c r="H54" s="1"/>
      <c r="I54" s="1"/>
    </row>
    <row r="55" spans="3:9" x14ac:dyDescent="0.25">
      <c r="D55" s="1"/>
      <c r="E55" s="1"/>
      <c r="F55" s="1"/>
      <c r="G55" s="1"/>
      <c r="H55" s="1"/>
      <c r="I55" s="1"/>
    </row>
  </sheetData>
  <mergeCells count="24">
    <mergeCell ref="B40:O40"/>
    <mergeCell ref="B41:O41"/>
    <mergeCell ref="E12:E13"/>
    <mergeCell ref="F12:F13"/>
    <mergeCell ref="G12:G13"/>
    <mergeCell ref="H12:H13"/>
    <mergeCell ref="D12:D13"/>
    <mergeCell ref="B12:B13"/>
    <mergeCell ref="M12:M13"/>
    <mergeCell ref="AG27:AH27"/>
    <mergeCell ref="U27:W27"/>
    <mergeCell ref="O12:O13"/>
    <mergeCell ref="C12:C13"/>
    <mergeCell ref="AB27:AC27"/>
    <mergeCell ref="AD27:AE27"/>
    <mergeCell ref="P12:P13"/>
    <mergeCell ref="B2:O2"/>
    <mergeCell ref="B3:O3"/>
    <mergeCell ref="B4:O4"/>
    <mergeCell ref="L10:M10"/>
    <mergeCell ref="I12:I13"/>
    <mergeCell ref="J12:L12"/>
    <mergeCell ref="G6:K6"/>
    <mergeCell ref="H8:J8"/>
  </mergeCells>
  <printOptions horizontalCentered="1"/>
  <pageMargins left="0.59055118110236227" right="0.19685039370078741" top="0.39370078740157483" bottom="0.39370078740157483" header="0" footer="0"/>
  <pageSetup paperSize="5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3"/>
  <sheetViews>
    <sheetView topLeftCell="A80" zoomScale="120" zoomScaleNormal="120" workbookViewId="0">
      <selection activeCell="I82" sqref="I82"/>
    </sheetView>
  </sheetViews>
  <sheetFormatPr baseColWidth="10" defaultRowHeight="15" x14ac:dyDescent="0.25"/>
  <cols>
    <col min="1" max="1" width="6.42578125" customWidth="1"/>
    <col min="2" max="2" width="39.85546875" customWidth="1"/>
    <col min="3" max="3" width="20.42578125" hidden="1" customWidth="1"/>
    <col min="4" max="4" width="20.42578125" customWidth="1"/>
    <col min="5" max="5" width="23" customWidth="1"/>
    <col min="6" max="6" width="22.28515625" customWidth="1"/>
    <col min="7" max="7" width="25.42578125" customWidth="1"/>
    <col min="8" max="8" width="20.5703125" customWidth="1"/>
    <col min="9" max="9" width="22.28515625" customWidth="1"/>
    <col min="10" max="10" width="21.85546875" customWidth="1"/>
    <col min="11" max="11" width="13.42578125" customWidth="1"/>
    <col min="12" max="12" width="17.5703125" customWidth="1"/>
    <col min="13" max="13" width="19.85546875" customWidth="1"/>
    <col min="14" max="14" width="36" customWidth="1"/>
    <col min="15" max="15" width="16" customWidth="1"/>
    <col min="16" max="16" width="25.5703125" customWidth="1"/>
    <col min="19" max="19" width="19.85546875" customWidth="1"/>
  </cols>
  <sheetData>
    <row r="1" spans="1:23" ht="36" customHeight="1" x14ac:dyDescent="0.25"/>
    <row r="2" spans="1:23" ht="23.25" x14ac:dyDescent="0.35">
      <c r="A2" s="117"/>
      <c r="B2" s="419" t="s">
        <v>19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60"/>
    </row>
    <row r="3" spans="1:23" ht="23.25" x14ac:dyDescent="0.35">
      <c r="A3" s="109"/>
      <c r="B3" s="442" t="s">
        <v>48</v>
      </c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60"/>
    </row>
    <row r="4" spans="1:23" ht="24" customHeight="1" x14ac:dyDescent="0.25">
      <c r="A4" s="109"/>
      <c r="B4" s="442" t="s">
        <v>49</v>
      </c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</row>
    <row r="5" spans="1:23" ht="23.25" x14ac:dyDescent="0.35">
      <c r="A5" s="106"/>
      <c r="B5" s="442" t="s">
        <v>50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60"/>
    </row>
    <row r="6" spans="1:23" ht="23.25" customHeight="1" x14ac:dyDescent="0.35">
      <c r="A6" s="106"/>
      <c r="B6" s="116"/>
      <c r="C6" s="116"/>
      <c r="D6" s="116"/>
      <c r="E6" s="116"/>
      <c r="F6" s="116"/>
      <c r="G6" s="421" t="s">
        <v>38</v>
      </c>
      <c r="H6" s="421"/>
      <c r="I6" s="421"/>
      <c r="J6" s="421"/>
      <c r="K6" s="421"/>
      <c r="L6" s="116"/>
      <c r="M6" s="116"/>
      <c r="N6" s="116"/>
      <c r="O6" s="116"/>
      <c r="P6" s="116"/>
      <c r="Q6" s="60"/>
      <c r="S6" s="1"/>
    </row>
    <row r="7" spans="1:23" ht="23.25" x14ac:dyDescent="0.35">
      <c r="A7" s="28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60"/>
      <c r="O7" s="60"/>
      <c r="P7" s="60"/>
      <c r="Q7" s="60"/>
    </row>
    <row r="8" spans="1:23" ht="24" thickBot="1" x14ac:dyDescent="0.4">
      <c r="A8" s="106"/>
      <c r="B8" s="116"/>
      <c r="C8" s="116"/>
      <c r="D8" s="116"/>
      <c r="E8" s="116"/>
      <c r="F8" s="116"/>
      <c r="G8" s="421" t="s">
        <v>216</v>
      </c>
      <c r="H8" s="421"/>
      <c r="I8" s="421"/>
      <c r="J8" s="421"/>
      <c r="K8" s="421"/>
      <c r="L8" s="116"/>
      <c r="M8" s="116"/>
      <c r="N8" s="116"/>
      <c r="O8" s="116"/>
      <c r="P8" s="116"/>
      <c r="Q8" s="60"/>
    </row>
    <row r="9" spans="1:23" ht="30.75" customHeight="1" thickBot="1" x14ac:dyDescent="0.4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44" t="s">
        <v>83</v>
      </c>
      <c r="N9" s="445"/>
      <c r="O9" s="60"/>
      <c r="P9" s="131">
        <f>E83</f>
        <v>8398670.2799999993</v>
      </c>
      <c r="S9" s="24"/>
    </row>
    <row r="10" spans="1:23" ht="32.25" customHeight="1" thickTop="1" thickBot="1" x14ac:dyDescent="0.35">
      <c r="B10" s="29"/>
      <c r="C10" s="29"/>
      <c r="D10" s="1"/>
      <c r="S10" s="24"/>
    </row>
    <row r="11" spans="1:23" ht="40.5" customHeight="1" thickTop="1" thickBot="1" x14ac:dyDescent="0.3">
      <c r="A11" s="30"/>
      <c r="B11" s="437" t="s">
        <v>0</v>
      </c>
      <c r="C11" s="446" t="s">
        <v>9</v>
      </c>
      <c r="D11" s="446" t="s">
        <v>9</v>
      </c>
      <c r="E11" s="453" t="s">
        <v>27</v>
      </c>
      <c r="F11" s="437" t="s">
        <v>28</v>
      </c>
      <c r="G11" s="439" t="s">
        <v>35</v>
      </c>
      <c r="H11" s="437" t="s">
        <v>36</v>
      </c>
      <c r="I11" s="437" t="s">
        <v>31</v>
      </c>
      <c r="J11" s="437" t="s">
        <v>32</v>
      </c>
      <c r="K11" s="439" t="s">
        <v>4</v>
      </c>
      <c r="L11" s="440"/>
      <c r="M11" s="441"/>
      <c r="N11" s="448" t="s">
        <v>5</v>
      </c>
      <c r="O11" s="61" t="s">
        <v>6</v>
      </c>
      <c r="P11" s="437" t="s">
        <v>10</v>
      </c>
    </row>
    <row r="12" spans="1:23" ht="48" customHeight="1" thickTop="1" thickBot="1" x14ac:dyDescent="0.3">
      <c r="A12" s="31"/>
      <c r="B12" s="450"/>
      <c r="C12" s="447"/>
      <c r="D12" s="452"/>
      <c r="E12" s="454"/>
      <c r="F12" s="450"/>
      <c r="G12" s="451"/>
      <c r="H12" s="438"/>
      <c r="I12" s="438"/>
      <c r="J12" s="438"/>
      <c r="K12" s="251" t="s">
        <v>1</v>
      </c>
      <c r="L12" s="306" t="s">
        <v>2</v>
      </c>
      <c r="M12" s="252" t="s">
        <v>3</v>
      </c>
      <c r="N12" s="449"/>
      <c r="O12" s="307" t="s">
        <v>8</v>
      </c>
      <c r="P12" s="438"/>
    </row>
    <row r="13" spans="1:23" ht="114.75" customHeight="1" thickTop="1" thickBot="1" x14ac:dyDescent="0.3">
      <c r="A13" s="292">
        <v>1</v>
      </c>
      <c r="B13" s="385" t="s">
        <v>84</v>
      </c>
      <c r="C13" s="293">
        <v>207000</v>
      </c>
      <c r="D13" s="318">
        <v>160066.07999999999</v>
      </c>
      <c r="E13" s="386">
        <f t="shared" ref="E13:E19" si="0">D13</f>
        <v>160066.07999999999</v>
      </c>
      <c r="F13" s="318">
        <v>160066.07999999999</v>
      </c>
      <c r="G13" s="318">
        <v>160066.07999999999</v>
      </c>
      <c r="H13" s="318">
        <v>160066.07999999999</v>
      </c>
      <c r="I13" s="318">
        <v>80033.039999999994</v>
      </c>
      <c r="J13" s="318">
        <f>I13</f>
        <v>80033.039999999994</v>
      </c>
      <c r="K13" s="76" t="s">
        <v>7</v>
      </c>
      <c r="L13" s="313" t="s">
        <v>11</v>
      </c>
      <c r="M13" s="314" t="s">
        <v>87</v>
      </c>
      <c r="N13" s="74" t="s">
        <v>42</v>
      </c>
      <c r="O13" s="144">
        <v>36</v>
      </c>
      <c r="P13" s="75"/>
      <c r="Q13" s="315"/>
      <c r="R13" s="315"/>
      <c r="S13" s="315"/>
      <c r="T13" s="315"/>
      <c r="U13" s="315"/>
      <c r="V13" s="315"/>
      <c r="W13" s="316"/>
    </row>
    <row r="14" spans="1:23" ht="113.25" customHeight="1" thickTop="1" thickBot="1" x14ac:dyDescent="0.3">
      <c r="A14" s="289">
        <v>2</v>
      </c>
      <c r="B14" s="296" t="s">
        <v>85</v>
      </c>
      <c r="C14" s="298">
        <v>184000</v>
      </c>
      <c r="D14" s="298">
        <v>142280.95999999999</v>
      </c>
      <c r="E14" s="308">
        <f t="shared" si="0"/>
        <v>142280.95999999999</v>
      </c>
      <c r="F14" s="298">
        <v>142280.95999999999</v>
      </c>
      <c r="G14" s="298">
        <v>142280.95999999999</v>
      </c>
      <c r="H14" s="298">
        <v>142280.95999999999</v>
      </c>
      <c r="I14" s="298">
        <v>71140.479999999996</v>
      </c>
      <c r="J14" s="298">
        <f>I14</f>
        <v>71140.479999999996</v>
      </c>
      <c r="K14" s="309" t="s">
        <v>7</v>
      </c>
      <c r="L14" s="309" t="s">
        <v>11</v>
      </c>
      <c r="M14" s="310" t="s">
        <v>88</v>
      </c>
      <c r="N14" s="35" t="s">
        <v>42</v>
      </c>
      <c r="O14" s="311">
        <v>32</v>
      </c>
      <c r="P14" s="312"/>
    </row>
    <row r="15" spans="1:23" ht="114.75" customHeight="1" thickTop="1" thickBot="1" x14ac:dyDescent="0.3">
      <c r="A15" s="289">
        <v>3</v>
      </c>
      <c r="B15" s="297" t="s">
        <v>86</v>
      </c>
      <c r="C15" s="293">
        <v>138000</v>
      </c>
      <c r="D15" s="293">
        <v>106710.72</v>
      </c>
      <c r="E15" s="293">
        <f t="shared" si="0"/>
        <v>106710.72</v>
      </c>
      <c r="F15" s="293">
        <v>106710.72</v>
      </c>
      <c r="G15" s="293">
        <v>106710.72</v>
      </c>
      <c r="H15" s="293">
        <v>106710.72</v>
      </c>
      <c r="I15" s="293">
        <v>53355.360000000001</v>
      </c>
      <c r="J15" s="293">
        <f>I15</f>
        <v>53355.360000000001</v>
      </c>
      <c r="K15" s="76" t="s">
        <v>7</v>
      </c>
      <c r="L15" s="300" t="s">
        <v>11</v>
      </c>
      <c r="M15" s="301" t="s">
        <v>171</v>
      </c>
      <c r="N15" s="74" t="s">
        <v>42</v>
      </c>
      <c r="O15" s="317">
        <v>24</v>
      </c>
      <c r="P15" s="145"/>
    </row>
    <row r="16" spans="1:23" ht="108.75" customHeight="1" thickTop="1" thickBot="1" x14ac:dyDescent="0.3">
      <c r="A16" s="289">
        <v>4</v>
      </c>
      <c r="B16" s="294" t="s">
        <v>89</v>
      </c>
      <c r="C16" s="322">
        <v>138000</v>
      </c>
      <c r="D16" s="320">
        <v>106710.72</v>
      </c>
      <c r="E16" s="320">
        <f t="shared" si="0"/>
        <v>106710.72</v>
      </c>
      <c r="F16" s="320">
        <v>106710.72</v>
      </c>
      <c r="G16" s="320">
        <v>106710.72</v>
      </c>
      <c r="H16" s="320">
        <v>106710.72</v>
      </c>
      <c r="I16" s="320">
        <v>53355.360000000001</v>
      </c>
      <c r="J16" s="320">
        <v>53355.360000000001</v>
      </c>
      <c r="K16" s="37" t="s">
        <v>7</v>
      </c>
      <c r="L16" s="37" t="s">
        <v>11</v>
      </c>
      <c r="M16" s="321" t="s">
        <v>90</v>
      </c>
      <c r="N16" s="35" t="s">
        <v>42</v>
      </c>
      <c r="O16" s="32">
        <v>24</v>
      </c>
      <c r="P16" s="33"/>
    </row>
    <row r="17" spans="1:18" ht="111" customHeight="1" thickTop="1" thickBot="1" x14ac:dyDescent="0.3">
      <c r="A17" s="289">
        <v>5</v>
      </c>
      <c r="B17" s="323" t="s">
        <v>91</v>
      </c>
      <c r="C17" s="142">
        <v>138000</v>
      </c>
      <c r="D17" s="293">
        <v>106710.72</v>
      </c>
      <c r="E17" s="293">
        <f>D17</f>
        <v>106710.72</v>
      </c>
      <c r="F17" s="293">
        <v>106710.72</v>
      </c>
      <c r="G17" s="293">
        <v>106710.72</v>
      </c>
      <c r="H17" s="293">
        <v>106710.72</v>
      </c>
      <c r="I17" s="293">
        <v>53355.360000000001</v>
      </c>
      <c r="J17" s="293">
        <f>I17</f>
        <v>53355.360000000001</v>
      </c>
      <c r="K17" s="76" t="s">
        <v>7</v>
      </c>
      <c r="L17" s="76" t="s">
        <v>11</v>
      </c>
      <c r="M17" s="324" t="s">
        <v>92</v>
      </c>
      <c r="N17" s="74" t="s">
        <v>42</v>
      </c>
      <c r="O17" s="91">
        <v>24</v>
      </c>
      <c r="P17" s="146"/>
    </row>
    <row r="18" spans="1:18" ht="114" customHeight="1" thickTop="1" thickBot="1" x14ac:dyDescent="0.3">
      <c r="A18" s="289">
        <v>6</v>
      </c>
      <c r="B18" s="294" t="s">
        <v>93</v>
      </c>
      <c r="C18" s="320">
        <v>138000</v>
      </c>
      <c r="D18" s="320">
        <v>106710.72</v>
      </c>
      <c r="E18" s="320">
        <f>D18</f>
        <v>106710.72</v>
      </c>
      <c r="F18" s="320">
        <v>106710.72</v>
      </c>
      <c r="G18" s="320">
        <v>106710.72</v>
      </c>
      <c r="H18" s="320">
        <v>106710.72</v>
      </c>
      <c r="I18" s="320">
        <v>53355.360000000001</v>
      </c>
      <c r="J18" s="320">
        <v>53355.360000000001</v>
      </c>
      <c r="K18" s="299" t="s">
        <v>7</v>
      </c>
      <c r="L18" s="147" t="s">
        <v>11</v>
      </c>
      <c r="M18" s="148" t="s">
        <v>94</v>
      </c>
      <c r="N18" s="35" t="s">
        <v>42</v>
      </c>
      <c r="O18" s="149">
        <v>24</v>
      </c>
      <c r="P18" s="33"/>
    </row>
    <row r="19" spans="1:18" ht="183.75" customHeight="1" thickTop="1" thickBot="1" x14ac:dyDescent="0.3">
      <c r="A19" s="289">
        <v>7</v>
      </c>
      <c r="B19" s="336" t="s">
        <v>169</v>
      </c>
      <c r="C19" s="293">
        <v>115000</v>
      </c>
      <c r="D19" s="293">
        <v>88925.6</v>
      </c>
      <c r="E19" s="293">
        <f t="shared" si="0"/>
        <v>88925.6</v>
      </c>
      <c r="F19" s="293">
        <v>88925.6</v>
      </c>
      <c r="G19" s="293">
        <v>88925.6</v>
      </c>
      <c r="H19" s="293">
        <v>88925.6</v>
      </c>
      <c r="I19" s="293">
        <f>H19/2</f>
        <v>44462.8</v>
      </c>
      <c r="J19" s="293">
        <f>I19</f>
        <v>44462.8</v>
      </c>
      <c r="K19" s="76" t="s">
        <v>7</v>
      </c>
      <c r="L19" s="76" t="s">
        <v>11</v>
      </c>
      <c r="M19" s="324" t="s">
        <v>170</v>
      </c>
      <c r="N19" s="74" t="s">
        <v>42</v>
      </c>
      <c r="O19" s="338">
        <v>20</v>
      </c>
      <c r="P19" s="75"/>
    </row>
    <row r="20" spans="1:18" ht="279" customHeight="1" thickTop="1" thickBot="1" x14ac:dyDescent="0.3">
      <c r="A20" s="289">
        <v>8</v>
      </c>
      <c r="B20" s="335" t="s">
        <v>53</v>
      </c>
      <c r="C20" s="295">
        <v>165000</v>
      </c>
      <c r="D20" s="295">
        <v>134072.79999999999</v>
      </c>
      <c r="E20" s="295">
        <v>134072.79999999999</v>
      </c>
      <c r="F20" s="295">
        <v>134072.79999999999</v>
      </c>
      <c r="G20" s="295">
        <v>134072.79999999999</v>
      </c>
      <c r="H20" s="295">
        <v>134072.79999999999</v>
      </c>
      <c r="I20" s="295">
        <f>H20/2</f>
        <v>67036.399999999994</v>
      </c>
      <c r="J20" s="295">
        <f>I20</f>
        <v>67036.399999999994</v>
      </c>
      <c r="K20" s="37" t="s">
        <v>7</v>
      </c>
      <c r="L20" s="37" t="s">
        <v>11</v>
      </c>
      <c r="M20" s="321" t="s">
        <v>95</v>
      </c>
      <c r="N20" s="325" t="s">
        <v>96</v>
      </c>
      <c r="O20" s="303">
        <v>24</v>
      </c>
      <c r="P20" s="33"/>
      <c r="Q20" s="6"/>
    </row>
    <row r="21" spans="1:18" ht="342" customHeight="1" thickTop="1" thickBot="1" x14ac:dyDescent="0.3">
      <c r="A21" s="289">
        <v>9</v>
      </c>
      <c r="B21" s="346" t="s">
        <v>53</v>
      </c>
      <c r="C21" s="345">
        <v>146000</v>
      </c>
      <c r="D21" s="345">
        <v>139988.79999999999</v>
      </c>
      <c r="E21" s="341">
        <f>D21</f>
        <v>139988.79999999999</v>
      </c>
      <c r="F21" s="341">
        <v>139988.79999999999</v>
      </c>
      <c r="G21" s="343">
        <v>139988.79999999999</v>
      </c>
      <c r="H21" s="344">
        <v>139988.79999999999</v>
      </c>
      <c r="I21" s="341">
        <f>H21/2</f>
        <v>69994.399999999994</v>
      </c>
      <c r="J21" s="339">
        <f>I21</f>
        <v>69994.399999999994</v>
      </c>
      <c r="K21" s="319" t="s">
        <v>7</v>
      </c>
      <c r="L21" s="77" t="s">
        <v>11</v>
      </c>
      <c r="M21" s="330" t="s">
        <v>97</v>
      </c>
      <c r="N21" s="120" t="s">
        <v>172</v>
      </c>
      <c r="O21" s="76">
        <v>24</v>
      </c>
      <c r="P21" s="119"/>
      <c r="Q21" s="6"/>
    </row>
    <row r="22" spans="1:18" ht="209.25" customHeight="1" thickTop="1" thickBot="1" x14ac:dyDescent="0.3">
      <c r="A22" s="289">
        <v>10</v>
      </c>
      <c r="B22" s="335" t="s">
        <v>57</v>
      </c>
      <c r="C22" s="305">
        <v>225000</v>
      </c>
      <c r="D22" s="305">
        <v>221999.64</v>
      </c>
      <c r="E22" s="295">
        <v>221999.64</v>
      </c>
      <c r="F22" s="305">
        <v>221999.64</v>
      </c>
      <c r="G22" s="305">
        <v>221999.64</v>
      </c>
      <c r="H22" s="305">
        <v>221999.64</v>
      </c>
      <c r="I22" s="305">
        <v>221999.64</v>
      </c>
      <c r="J22" s="295">
        <v>221999.64</v>
      </c>
      <c r="K22" s="342" t="s">
        <v>7</v>
      </c>
      <c r="L22" s="37" t="s">
        <v>217</v>
      </c>
      <c r="M22" s="302" t="s">
        <v>87</v>
      </c>
      <c r="N22" s="340" t="s">
        <v>98</v>
      </c>
      <c r="O22" s="155">
        <v>63</v>
      </c>
      <c r="P22" s="33"/>
      <c r="Q22" s="6"/>
    </row>
    <row r="23" spans="1:18" ht="94.5" customHeight="1" thickTop="1" thickBot="1" x14ac:dyDescent="0.3">
      <c r="A23" s="289">
        <v>11</v>
      </c>
      <c r="B23" s="334" t="s">
        <v>100</v>
      </c>
      <c r="C23" s="337">
        <v>128000</v>
      </c>
      <c r="D23" s="382">
        <v>85588.28</v>
      </c>
      <c r="E23" s="382">
        <v>85588.28</v>
      </c>
      <c r="F23" s="382">
        <v>85588.28</v>
      </c>
      <c r="G23" s="382">
        <v>85588.28</v>
      </c>
      <c r="H23" s="382">
        <v>85588.28</v>
      </c>
      <c r="I23" s="382">
        <f>H23/2</f>
        <v>42794.14</v>
      </c>
      <c r="J23" s="412">
        <f>I23</f>
        <v>42794.14</v>
      </c>
      <c r="K23" s="319" t="s">
        <v>7</v>
      </c>
      <c r="L23" s="77" t="s">
        <v>11</v>
      </c>
      <c r="M23" s="330" t="s">
        <v>101</v>
      </c>
      <c r="N23" s="290" t="s">
        <v>102</v>
      </c>
      <c r="O23" s="154">
        <v>30</v>
      </c>
      <c r="P23" s="119"/>
      <c r="Q23" s="6"/>
    </row>
    <row r="24" spans="1:18" ht="98.25" customHeight="1" thickTop="1" thickBot="1" x14ac:dyDescent="0.3">
      <c r="A24" s="289">
        <v>12</v>
      </c>
      <c r="B24" s="121" t="s">
        <v>100</v>
      </c>
      <c r="C24" s="93">
        <v>36000</v>
      </c>
      <c r="D24" s="92">
        <v>15151.92</v>
      </c>
      <c r="E24" s="92">
        <v>15151.92</v>
      </c>
      <c r="F24" s="92">
        <v>15151.92</v>
      </c>
      <c r="G24" s="92">
        <v>15151.92</v>
      </c>
      <c r="H24" s="92">
        <v>15151.92</v>
      </c>
      <c r="I24" s="92">
        <f>H24/2</f>
        <v>7575.96</v>
      </c>
      <c r="J24" s="413">
        <f>I24</f>
        <v>7575.96</v>
      </c>
      <c r="K24" s="37" t="s">
        <v>7</v>
      </c>
      <c r="L24" s="34" t="s">
        <v>99</v>
      </c>
      <c r="M24" s="331" t="s">
        <v>103</v>
      </c>
      <c r="N24" s="291" t="s">
        <v>104</v>
      </c>
      <c r="O24" s="155">
        <v>20</v>
      </c>
      <c r="P24" s="72"/>
      <c r="Q24" s="6"/>
    </row>
    <row r="25" spans="1:18" ht="81" customHeight="1" thickTop="1" thickBot="1" x14ac:dyDescent="0.3">
      <c r="A25" s="289">
        <v>13</v>
      </c>
      <c r="B25" s="334" t="s">
        <v>218</v>
      </c>
      <c r="C25" s="337">
        <v>128000</v>
      </c>
      <c r="D25" s="382">
        <v>24360</v>
      </c>
      <c r="E25" s="382">
        <v>24360</v>
      </c>
      <c r="F25" s="382">
        <v>24360</v>
      </c>
      <c r="G25" s="382">
        <v>24360</v>
      </c>
      <c r="H25" s="382">
        <v>24360</v>
      </c>
      <c r="I25" s="382">
        <v>0</v>
      </c>
      <c r="J25" s="382">
        <v>0</v>
      </c>
      <c r="K25" s="76" t="s">
        <v>7</v>
      </c>
      <c r="L25" s="319" t="s">
        <v>11</v>
      </c>
      <c r="M25" s="330" t="s">
        <v>219</v>
      </c>
      <c r="N25" s="396" t="s">
        <v>220</v>
      </c>
      <c r="O25" s="154">
        <v>53</v>
      </c>
      <c r="P25" s="119"/>
      <c r="Q25" s="6"/>
    </row>
    <row r="26" spans="1:18" ht="117.75" customHeight="1" thickTop="1" thickBot="1" x14ac:dyDescent="0.3">
      <c r="A26" s="289">
        <v>14</v>
      </c>
      <c r="B26" s="417" t="s">
        <v>218</v>
      </c>
      <c r="C26" s="93">
        <v>36000</v>
      </c>
      <c r="D26" s="414">
        <v>30160</v>
      </c>
      <c r="E26" s="414">
        <v>30160</v>
      </c>
      <c r="F26" s="414">
        <v>30160</v>
      </c>
      <c r="G26" s="414">
        <v>30160</v>
      </c>
      <c r="H26" s="414">
        <v>30160</v>
      </c>
      <c r="I26" s="414">
        <v>0</v>
      </c>
      <c r="J26" s="414">
        <v>0</v>
      </c>
      <c r="K26" s="299" t="s">
        <v>7</v>
      </c>
      <c r="L26" s="25" t="s">
        <v>217</v>
      </c>
      <c r="M26" s="331" t="s">
        <v>221</v>
      </c>
      <c r="N26" s="291" t="s">
        <v>222</v>
      </c>
      <c r="O26" s="155">
        <v>154</v>
      </c>
      <c r="P26" s="72"/>
      <c r="Q26" s="6"/>
    </row>
    <row r="27" spans="1:18" ht="117" customHeight="1" thickTop="1" thickBot="1" x14ac:dyDescent="0.3">
      <c r="A27" s="289">
        <v>15</v>
      </c>
      <c r="B27" s="418" t="s">
        <v>223</v>
      </c>
      <c r="C27" s="416">
        <v>128000</v>
      </c>
      <c r="D27" s="415">
        <v>150800</v>
      </c>
      <c r="E27" s="415">
        <v>150800</v>
      </c>
      <c r="F27" s="415">
        <v>150800</v>
      </c>
      <c r="G27" s="415">
        <v>150800</v>
      </c>
      <c r="H27" s="415">
        <v>150800</v>
      </c>
      <c r="I27" s="415">
        <v>0</v>
      </c>
      <c r="J27" s="415">
        <v>0</v>
      </c>
      <c r="K27" s="154" t="s">
        <v>7</v>
      </c>
      <c r="L27" s="319" t="s">
        <v>11</v>
      </c>
      <c r="M27" s="330" t="s">
        <v>221</v>
      </c>
      <c r="N27" s="395" t="s">
        <v>224</v>
      </c>
      <c r="O27" s="154">
        <v>154</v>
      </c>
      <c r="P27" s="119"/>
      <c r="Q27" s="6"/>
    </row>
    <row r="28" spans="1:18" ht="38.25" customHeight="1" thickTop="1" thickBot="1" x14ac:dyDescent="0.3">
      <c r="A28" s="62">
        <f>A27</f>
        <v>15</v>
      </c>
      <c r="B28" s="51" t="s">
        <v>15</v>
      </c>
      <c r="C28" s="50" t="e">
        <f>C13+C14+C15+C16+C17+C18+C19+C20+C21+C22+C27+#REF!</f>
        <v>#REF!</v>
      </c>
      <c r="D28" s="50">
        <f>D13+D14+D15+D16+D17+D18+D19+D20+D21+D22+D23+D24+D25+D26+D27</f>
        <v>1620236.9599999997</v>
      </c>
      <c r="E28" s="50">
        <f t="shared" ref="E28:E74" si="1">D28</f>
        <v>1620236.9599999997</v>
      </c>
      <c r="F28" s="50">
        <f>SUM(F13:F27)</f>
        <v>1620236.9599999997</v>
      </c>
      <c r="G28" s="326">
        <f>SUM(G13:G27)</f>
        <v>1620236.9599999997</v>
      </c>
      <c r="H28" s="332">
        <f>SUM(H13:H27)</f>
        <v>1620236.9599999997</v>
      </c>
      <c r="I28" s="52">
        <f>SUM(I13:I27)</f>
        <v>818458.29999999993</v>
      </c>
      <c r="J28" s="52">
        <f>SUM(J13:J27)</f>
        <v>818458.29999999993</v>
      </c>
      <c r="K28" s="36"/>
      <c r="L28" s="36"/>
      <c r="M28" s="351"/>
      <c r="N28" s="289"/>
      <c r="O28" s="156">
        <v>552</v>
      </c>
      <c r="P28" s="151"/>
      <c r="Q28" s="1"/>
    </row>
    <row r="29" spans="1:18" ht="117" customHeight="1" thickTop="1" thickBot="1" x14ac:dyDescent="0.3">
      <c r="A29" s="58">
        <v>1</v>
      </c>
      <c r="B29" s="165" t="s">
        <v>105</v>
      </c>
      <c r="C29" s="328">
        <v>322000</v>
      </c>
      <c r="D29" s="81">
        <v>248991.68</v>
      </c>
      <c r="E29" s="82">
        <f t="shared" si="1"/>
        <v>248991.68</v>
      </c>
      <c r="F29" s="327">
        <v>248991.68</v>
      </c>
      <c r="G29" s="82">
        <v>248991.68</v>
      </c>
      <c r="H29" s="397">
        <v>248991.68</v>
      </c>
      <c r="I29" s="81">
        <f t="shared" ref="I29:I35" si="2">H29/2</f>
        <v>124495.84</v>
      </c>
      <c r="J29" s="81">
        <f t="shared" ref="J29:J35" si="3">I29</f>
        <v>124495.84</v>
      </c>
      <c r="K29" s="319" t="s">
        <v>7</v>
      </c>
      <c r="L29" s="350" t="s">
        <v>40</v>
      </c>
      <c r="M29" s="76" t="s">
        <v>107</v>
      </c>
      <c r="N29" s="122" t="str">
        <f>'[1]FISE 2019 FFG'!$K$24</f>
        <v>SE INSTALARÁ UN MÓDULO SOLAR DE 150 WATTS, UN CONTRALADOR DE 10 AMPERES, UNA CAJA DE FUSIBLE DE 5 AMPERES, UN INVERSOR DE 500 WATTS, UNA BATERÍA MODELO L31T/S DE 105 AMPERES (12 VOLTIOS), CABLES, SOPORTE TUBULAR Y ACCESORIOS</v>
      </c>
      <c r="O29" s="157">
        <v>56</v>
      </c>
      <c r="P29" s="152"/>
    </row>
    <row r="30" spans="1:18" ht="111.75" customHeight="1" thickTop="1" thickBot="1" x14ac:dyDescent="0.3">
      <c r="A30" s="58">
        <v>2</v>
      </c>
      <c r="B30" s="398" t="s">
        <v>106</v>
      </c>
      <c r="C30" s="399">
        <v>138000</v>
      </c>
      <c r="D30" s="304">
        <v>106710.72</v>
      </c>
      <c r="E30" s="298">
        <f t="shared" si="1"/>
        <v>106710.72</v>
      </c>
      <c r="F30" s="305">
        <v>106710.72</v>
      </c>
      <c r="G30" s="295">
        <v>106710.72</v>
      </c>
      <c r="H30" s="295">
        <v>106710.72</v>
      </c>
      <c r="I30" s="295">
        <f t="shared" si="2"/>
        <v>53355.360000000001</v>
      </c>
      <c r="J30" s="295">
        <f t="shared" si="3"/>
        <v>53355.360000000001</v>
      </c>
      <c r="K30" s="143" t="s">
        <v>7</v>
      </c>
      <c r="L30" s="150" t="s">
        <v>40</v>
      </c>
      <c r="M30" s="352" t="s">
        <v>108</v>
      </c>
      <c r="N30" s="123" t="str">
        <f>'[1]FISE 2019 FFG'!$K$26</f>
        <v>SE INSTALARÁ UN MÓDULO SOLAR DE 150 WATTS, UN CONTRALADOR DE 10 AMPERES, UNA CAJA DE FUSIBLE DE 5 AMPERES, UN INVERSOR DE 500 WATTS, UNA BATERÍA MODELO L31T/S DE 105 AMPERES (12 VOLTIOS), CABLES, SOPORTE TUBULAR Y ACCESORIOS</v>
      </c>
      <c r="O30" s="158">
        <v>24</v>
      </c>
      <c r="P30" s="153"/>
      <c r="Q30" s="6"/>
    </row>
    <row r="31" spans="1:18" ht="119.25" customHeight="1" thickTop="1" thickBot="1" x14ac:dyDescent="0.3">
      <c r="A31" s="289">
        <v>3</v>
      </c>
      <c r="B31" s="165" t="s">
        <v>109</v>
      </c>
      <c r="C31" s="348">
        <v>130000</v>
      </c>
      <c r="D31" s="349">
        <v>107334.8</v>
      </c>
      <c r="E31" s="349">
        <f t="shared" si="1"/>
        <v>107334.8</v>
      </c>
      <c r="F31" s="349">
        <v>107334.8</v>
      </c>
      <c r="G31" s="349">
        <v>107334.8</v>
      </c>
      <c r="H31" s="349">
        <v>107334.8</v>
      </c>
      <c r="I31" s="349">
        <f t="shared" si="2"/>
        <v>53667.4</v>
      </c>
      <c r="J31" s="349">
        <f t="shared" si="3"/>
        <v>53667.4</v>
      </c>
      <c r="K31" s="319" t="s">
        <v>7</v>
      </c>
      <c r="L31" s="77" t="s">
        <v>40</v>
      </c>
      <c r="M31" s="333" t="s">
        <v>43</v>
      </c>
      <c r="N31" s="401" t="s">
        <v>52</v>
      </c>
      <c r="O31" s="76">
        <v>40</v>
      </c>
      <c r="P31" s="152"/>
      <c r="R31" s="31"/>
    </row>
    <row r="32" spans="1:18" ht="123" customHeight="1" thickTop="1" thickBot="1" x14ac:dyDescent="0.3">
      <c r="A32" s="289">
        <v>4</v>
      </c>
      <c r="B32" s="167" t="s">
        <v>110</v>
      </c>
      <c r="C32" s="38">
        <v>182000</v>
      </c>
      <c r="D32" s="38">
        <v>150268.72</v>
      </c>
      <c r="E32" s="38">
        <f t="shared" si="1"/>
        <v>150268.72</v>
      </c>
      <c r="F32" s="38">
        <v>150268.72</v>
      </c>
      <c r="G32" s="38">
        <v>150268.72</v>
      </c>
      <c r="H32" s="38">
        <v>150268.72</v>
      </c>
      <c r="I32" s="38">
        <f t="shared" si="2"/>
        <v>75134.36</v>
      </c>
      <c r="J32" s="38">
        <f t="shared" si="3"/>
        <v>75134.36</v>
      </c>
      <c r="K32" s="37" t="s">
        <v>7</v>
      </c>
      <c r="L32" s="37" t="s">
        <v>40</v>
      </c>
      <c r="M32" s="355" t="s">
        <v>114</v>
      </c>
      <c r="N32" s="400" t="s">
        <v>52</v>
      </c>
      <c r="O32" s="37">
        <v>56</v>
      </c>
      <c r="P32" s="153"/>
    </row>
    <row r="33" spans="1:17" ht="113.25" customHeight="1" thickTop="1" thickBot="1" x14ac:dyDescent="0.3">
      <c r="A33" s="289">
        <v>5</v>
      </c>
      <c r="B33" s="165" t="s">
        <v>168</v>
      </c>
      <c r="C33" s="81">
        <v>78000</v>
      </c>
      <c r="D33" s="81">
        <v>64400.88</v>
      </c>
      <c r="E33" s="81">
        <f t="shared" si="1"/>
        <v>64400.88</v>
      </c>
      <c r="F33" s="81">
        <v>64400.88</v>
      </c>
      <c r="G33" s="81">
        <v>64400.88</v>
      </c>
      <c r="H33" s="81">
        <v>64400.88</v>
      </c>
      <c r="I33" s="81">
        <f t="shared" si="2"/>
        <v>32200.44</v>
      </c>
      <c r="J33" s="81">
        <f t="shared" si="3"/>
        <v>32200.44</v>
      </c>
      <c r="K33" s="356" t="s">
        <v>7</v>
      </c>
      <c r="L33" s="357" t="s">
        <v>40</v>
      </c>
      <c r="M33" s="354" t="s">
        <v>111</v>
      </c>
      <c r="N33" s="353" t="str">
        <f>'[1]FISE 2019 FFG'!$K$28</f>
        <v>SE INSTALARÁ UN MÓDULO SOLAR DE 150 WATTS, UN CONTRALADOR DE 10 AMPERES, UNA CAJA DE FUSIBLE DE 5 AMPERES, UN INVERSOR DE 500 WATTS, UNA BATERÍA MODELO L31T/S DE 105 AMPERES (12 VOLTIOS), CABLES, SOPORTE TUBULAR Y ACCESORIOS</v>
      </c>
      <c r="O33" s="76">
        <v>24</v>
      </c>
      <c r="P33" s="75"/>
    </row>
    <row r="34" spans="1:17" ht="141.75" customHeight="1" thickTop="1" thickBot="1" x14ac:dyDescent="0.3">
      <c r="A34" s="289">
        <v>6</v>
      </c>
      <c r="B34" s="167" t="s">
        <v>115</v>
      </c>
      <c r="C34" s="38">
        <v>130000</v>
      </c>
      <c r="D34" s="38">
        <v>107334.8</v>
      </c>
      <c r="E34" s="38">
        <f t="shared" si="1"/>
        <v>107334.8</v>
      </c>
      <c r="F34" s="38">
        <v>107334.8</v>
      </c>
      <c r="G34" s="38">
        <v>107334.8</v>
      </c>
      <c r="H34" s="38">
        <v>107334.8</v>
      </c>
      <c r="I34" s="38">
        <f t="shared" si="2"/>
        <v>53667.4</v>
      </c>
      <c r="J34" s="38">
        <f t="shared" si="3"/>
        <v>53667.4</v>
      </c>
      <c r="K34" s="329" t="s">
        <v>7</v>
      </c>
      <c r="L34" s="359" t="s">
        <v>40</v>
      </c>
      <c r="M34" s="37" t="s">
        <v>112</v>
      </c>
      <c r="N34" s="368" t="s">
        <v>52</v>
      </c>
      <c r="O34" s="37">
        <v>40</v>
      </c>
      <c r="P34" s="33"/>
    </row>
    <row r="35" spans="1:17" ht="141" customHeight="1" thickTop="1" thickBot="1" x14ac:dyDescent="0.3">
      <c r="A35" s="289">
        <v>7</v>
      </c>
      <c r="B35" s="165" t="s">
        <v>113</v>
      </c>
      <c r="C35" s="81">
        <v>130000</v>
      </c>
      <c r="D35" s="81">
        <v>107334.8</v>
      </c>
      <c r="E35" s="81">
        <f t="shared" si="1"/>
        <v>107334.8</v>
      </c>
      <c r="F35" s="81">
        <v>107334.8</v>
      </c>
      <c r="G35" s="81">
        <v>107334.8</v>
      </c>
      <c r="H35" s="81">
        <v>107334.8</v>
      </c>
      <c r="I35" s="81">
        <f t="shared" si="2"/>
        <v>53667.4</v>
      </c>
      <c r="J35" s="81">
        <f t="shared" si="3"/>
        <v>53667.4</v>
      </c>
      <c r="K35" s="73" t="s">
        <v>7</v>
      </c>
      <c r="L35" s="73" t="s">
        <v>40</v>
      </c>
      <c r="M35" s="360" t="s">
        <v>54</v>
      </c>
      <c r="N35" s="124" t="s">
        <v>52</v>
      </c>
      <c r="O35" s="76">
        <v>40</v>
      </c>
      <c r="P35" s="75"/>
    </row>
    <row r="36" spans="1:17" ht="40.5" customHeight="1" thickTop="1" thickBot="1" x14ac:dyDescent="0.3">
      <c r="A36" s="87">
        <f>A35</f>
        <v>7</v>
      </c>
      <c r="B36" s="40" t="s">
        <v>41</v>
      </c>
      <c r="C36" s="39">
        <f>C29+C30+C31+C32+C33+C34+C35</f>
        <v>1110000</v>
      </c>
      <c r="D36" s="39">
        <f>D29+D30+D31+D32+D33+D34+D35</f>
        <v>892376.40000000014</v>
      </c>
      <c r="E36" s="39">
        <f t="shared" si="1"/>
        <v>892376.40000000014</v>
      </c>
      <c r="F36" s="39">
        <f>F29+F30+F31+F32+F33+F34+F35</f>
        <v>892376.40000000014</v>
      </c>
      <c r="G36" s="39">
        <f>SUM(G29:G35)</f>
        <v>892376.40000000014</v>
      </c>
      <c r="H36" s="159">
        <f>SUM(H29:H35)</f>
        <v>892376.40000000014</v>
      </c>
      <c r="I36" s="159">
        <f>SUM(I29:I35)</f>
        <v>446188.20000000007</v>
      </c>
      <c r="J36" s="159">
        <f>SUM(J29:J35)</f>
        <v>446188.20000000007</v>
      </c>
      <c r="K36" s="84"/>
      <c r="L36" s="292"/>
      <c r="M36" s="41"/>
      <c r="N36" s="362"/>
      <c r="O36" s="42">
        <f>O29+O30+O31+O32+O33+O34+O35</f>
        <v>280</v>
      </c>
      <c r="P36" s="43"/>
      <c r="Q36" s="1"/>
    </row>
    <row r="37" spans="1:17" ht="110.25" customHeight="1" thickTop="1" thickBot="1" x14ac:dyDescent="0.3">
      <c r="A37" s="289">
        <v>1</v>
      </c>
      <c r="B37" s="166" t="s">
        <v>116</v>
      </c>
      <c r="C37" s="94">
        <v>138000</v>
      </c>
      <c r="D37" s="94">
        <v>106710.72</v>
      </c>
      <c r="E37" s="94">
        <f t="shared" si="1"/>
        <v>106710.72</v>
      </c>
      <c r="F37" s="94">
        <v>106710.72</v>
      </c>
      <c r="G37" s="94">
        <v>106710.72</v>
      </c>
      <c r="H37" s="94">
        <v>106710.72</v>
      </c>
      <c r="I37" s="94">
        <f t="shared" ref="I37:I42" si="4">H37/2</f>
        <v>53355.360000000001</v>
      </c>
      <c r="J37" s="94">
        <f t="shared" ref="J37:J42" si="5">I37</f>
        <v>53355.360000000001</v>
      </c>
      <c r="K37" s="76" t="s">
        <v>7</v>
      </c>
      <c r="L37" s="361" t="s">
        <v>39</v>
      </c>
      <c r="M37" s="76" t="s">
        <v>44</v>
      </c>
      <c r="N37" s="353" t="str">
        <f>'[1]FISE 2019 FFG'!$K$39</f>
        <v>SE INSTALARÁ UN MÓDULO SOLAR DE 150 WATTS, UN CONTRALADOR DE 10 AMPERES, UNA CAJA DE FUSIBLE DE 5 AMPERES, UN INVERSOR DE 500 WATTS, UNA BATERÍA MODELO L31T/S DE 105 AMPERES (12 VOLTIOS), CABLES, SOPORTE TUBULAR Y ACCESORIOS</v>
      </c>
      <c r="O37" s="78">
        <v>24</v>
      </c>
      <c r="P37" s="79"/>
      <c r="Q37" s="1"/>
    </row>
    <row r="38" spans="1:17" ht="112.5" customHeight="1" thickTop="1" thickBot="1" x14ac:dyDescent="0.3">
      <c r="A38" s="289">
        <v>2</v>
      </c>
      <c r="B38" s="168" t="s">
        <v>117</v>
      </c>
      <c r="C38" s="95">
        <v>138000</v>
      </c>
      <c r="D38" s="95">
        <v>106710.72</v>
      </c>
      <c r="E38" s="95">
        <f t="shared" si="1"/>
        <v>106710.72</v>
      </c>
      <c r="F38" s="95">
        <v>106710.72</v>
      </c>
      <c r="G38" s="95">
        <v>106710.72</v>
      </c>
      <c r="H38" s="95">
        <v>106710.72</v>
      </c>
      <c r="I38" s="95">
        <f t="shared" si="4"/>
        <v>53355.360000000001</v>
      </c>
      <c r="J38" s="95">
        <f t="shared" si="5"/>
        <v>53355.360000000001</v>
      </c>
      <c r="K38" s="37" t="s">
        <v>7</v>
      </c>
      <c r="L38" s="358" t="s">
        <v>39</v>
      </c>
      <c r="M38" s="37" t="s">
        <v>46</v>
      </c>
      <c r="N38" s="363" t="str">
        <f>'[1]FISE 2019 FFG'!$K$39</f>
        <v>SE INSTALARÁ UN MÓDULO SOLAR DE 150 WATTS, UN CONTRALADOR DE 10 AMPERES, UNA CAJA DE FUSIBLE DE 5 AMPERES, UN INVERSOR DE 500 WATTS, UNA BATERÍA MODELO L31T/S DE 105 AMPERES (12 VOLTIOS), CABLES, SOPORTE TUBULAR Y ACCESORIOS</v>
      </c>
      <c r="O38" s="80">
        <v>24</v>
      </c>
      <c r="P38" s="59"/>
      <c r="Q38" s="1"/>
    </row>
    <row r="39" spans="1:17" ht="107.25" customHeight="1" thickTop="1" thickBot="1" x14ac:dyDescent="0.3">
      <c r="A39" s="289">
        <v>3</v>
      </c>
      <c r="B39" s="166" t="s">
        <v>118</v>
      </c>
      <c r="C39" s="94">
        <v>138000</v>
      </c>
      <c r="D39" s="94">
        <v>106710.72</v>
      </c>
      <c r="E39" s="94">
        <f t="shared" si="1"/>
        <v>106710.72</v>
      </c>
      <c r="F39" s="94">
        <v>106710.72</v>
      </c>
      <c r="G39" s="94">
        <v>106710.72</v>
      </c>
      <c r="H39" s="94">
        <v>106710.72</v>
      </c>
      <c r="I39" s="94">
        <f t="shared" si="4"/>
        <v>53355.360000000001</v>
      </c>
      <c r="J39" s="94">
        <f t="shared" si="5"/>
        <v>53355.360000000001</v>
      </c>
      <c r="K39" s="76" t="s">
        <v>7</v>
      </c>
      <c r="L39" s="361" t="s">
        <v>39</v>
      </c>
      <c r="M39" s="76" t="s">
        <v>119</v>
      </c>
      <c r="N39" s="353" t="str">
        <f>'[1]FISE 2019 FFG'!$K$39</f>
        <v>SE INSTALARÁ UN MÓDULO SOLAR DE 150 WATTS, UN CONTRALADOR DE 10 AMPERES, UNA CAJA DE FUSIBLE DE 5 AMPERES, UN INVERSOR DE 500 WATTS, UNA BATERÍA MODELO L31T/S DE 105 AMPERES (12 VOLTIOS), CABLES, SOPORTE TUBULAR Y ACCESORIOS</v>
      </c>
      <c r="O39" s="78">
        <v>24</v>
      </c>
      <c r="P39" s="79"/>
      <c r="Q39" s="1"/>
    </row>
    <row r="40" spans="1:17" ht="108.75" customHeight="1" thickTop="1" thickBot="1" x14ac:dyDescent="0.3">
      <c r="A40" s="289">
        <v>4</v>
      </c>
      <c r="B40" s="168" t="s">
        <v>120</v>
      </c>
      <c r="C40" s="95">
        <v>161000</v>
      </c>
      <c r="D40" s="95">
        <v>124495.84</v>
      </c>
      <c r="E40" s="95">
        <f t="shared" si="1"/>
        <v>124495.84</v>
      </c>
      <c r="F40" s="95">
        <v>124495.84</v>
      </c>
      <c r="G40" s="95">
        <v>124495.84</v>
      </c>
      <c r="H40" s="95">
        <v>124495.84</v>
      </c>
      <c r="I40" s="95">
        <f t="shared" si="4"/>
        <v>62247.92</v>
      </c>
      <c r="J40" s="95">
        <f t="shared" si="5"/>
        <v>62247.92</v>
      </c>
      <c r="K40" s="37" t="s">
        <v>7</v>
      </c>
      <c r="L40" s="358" t="s">
        <v>39</v>
      </c>
      <c r="M40" s="37" t="s">
        <v>55</v>
      </c>
      <c r="N40" s="363" t="str">
        <f>'[1]FISE 2019 FFG'!$K$39</f>
        <v>SE INSTALARÁ UN MÓDULO SOLAR DE 150 WATTS, UN CONTRALADOR DE 10 AMPERES, UNA CAJA DE FUSIBLE DE 5 AMPERES, UN INVERSOR DE 500 WATTS, UNA BATERÍA MODELO L31T/S DE 105 AMPERES (12 VOLTIOS), CABLES, SOPORTE TUBULAR Y ACCESORIOS</v>
      </c>
      <c r="O40" s="80">
        <v>28</v>
      </c>
      <c r="P40" s="59"/>
      <c r="Q40" s="1"/>
    </row>
    <row r="41" spans="1:17" ht="120" customHeight="1" thickTop="1" thickBot="1" x14ac:dyDescent="0.3">
      <c r="A41" s="289">
        <v>5</v>
      </c>
      <c r="B41" s="166" t="s">
        <v>121</v>
      </c>
      <c r="C41" s="94">
        <v>138000</v>
      </c>
      <c r="D41" s="94">
        <v>106710.72</v>
      </c>
      <c r="E41" s="94">
        <f t="shared" si="1"/>
        <v>106710.72</v>
      </c>
      <c r="F41" s="94">
        <v>106710.72</v>
      </c>
      <c r="G41" s="94">
        <v>106710.72</v>
      </c>
      <c r="H41" s="94">
        <v>106710.72</v>
      </c>
      <c r="I41" s="94">
        <f t="shared" si="4"/>
        <v>53355.360000000001</v>
      </c>
      <c r="J41" s="94">
        <f t="shared" si="5"/>
        <v>53355.360000000001</v>
      </c>
      <c r="K41" s="76" t="s">
        <v>7</v>
      </c>
      <c r="L41" s="361" t="s">
        <v>39</v>
      </c>
      <c r="M41" s="76" t="s">
        <v>45</v>
      </c>
      <c r="N41" s="353" t="str">
        <f>'[1]FISE 2019 FFG'!$K$39</f>
        <v>SE INSTALARÁ UN MÓDULO SOLAR DE 150 WATTS, UN CONTRALADOR DE 10 AMPERES, UNA CAJA DE FUSIBLE DE 5 AMPERES, UN INVERSOR DE 500 WATTS, UNA BATERÍA MODELO L31T/S DE 105 AMPERES (12 VOLTIOS), CABLES, SOPORTE TUBULAR Y ACCESORIOS</v>
      </c>
      <c r="O41" s="372">
        <v>24</v>
      </c>
      <c r="P41" s="79"/>
      <c r="Q41" s="1"/>
    </row>
    <row r="42" spans="1:17" ht="120" customHeight="1" thickTop="1" thickBot="1" x14ac:dyDescent="0.3">
      <c r="A42" s="289">
        <v>6</v>
      </c>
      <c r="B42" s="168" t="s">
        <v>123</v>
      </c>
      <c r="C42" s="95">
        <v>207000</v>
      </c>
      <c r="D42" s="95">
        <v>160066.07999999999</v>
      </c>
      <c r="E42" s="95">
        <f t="shared" si="1"/>
        <v>160066.07999999999</v>
      </c>
      <c r="F42" s="95">
        <v>160066.07999999999</v>
      </c>
      <c r="G42" s="95">
        <v>160066.07999999999</v>
      </c>
      <c r="H42" s="95">
        <v>160066.07999999999</v>
      </c>
      <c r="I42" s="95">
        <f t="shared" si="4"/>
        <v>80033.039999999994</v>
      </c>
      <c r="J42" s="95">
        <f t="shared" si="5"/>
        <v>80033.039999999994</v>
      </c>
      <c r="K42" s="37" t="s">
        <v>7</v>
      </c>
      <c r="L42" s="37" t="s">
        <v>39</v>
      </c>
      <c r="M42" s="37" t="s">
        <v>122</v>
      </c>
      <c r="N42" s="363" t="str">
        <f>'[1]FISE 2019 FFG'!$K$39</f>
        <v>SE INSTALARÁ UN MÓDULO SOLAR DE 150 WATTS, UN CONTRALADOR DE 10 AMPERES, UNA CAJA DE FUSIBLE DE 5 AMPERES, UN INVERSOR DE 500 WATTS, UNA BATERÍA MODELO L31T/S DE 105 AMPERES (12 VOLTIOS), CABLES, SOPORTE TUBULAR Y ACCESORIOS</v>
      </c>
      <c r="O42" s="373">
        <v>36</v>
      </c>
      <c r="P42" s="59"/>
      <c r="Q42" s="1"/>
    </row>
    <row r="43" spans="1:17" ht="120" customHeight="1" thickTop="1" thickBot="1" x14ac:dyDescent="0.3">
      <c r="A43" s="289">
        <v>7</v>
      </c>
      <c r="B43" s="166" t="s">
        <v>124</v>
      </c>
      <c r="C43" s="94">
        <v>69000</v>
      </c>
      <c r="D43" s="94">
        <v>53355.360000000001</v>
      </c>
      <c r="E43" s="94">
        <f t="shared" si="1"/>
        <v>53355.360000000001</v>
      </c>
      <c r="F43" s="94">
        <v>53355.360000000001</v>
      </c>
      <c r="G43" s="94">
        <v>53355.360000000001</v>
      </c>
      <c r="H43" s="94">
        <v>53355.360000000001</v>
      </c>
      <c r="I43" s="94">
        <v>53355.360000000001</v>
      </c>
      <c r="J43" s="94">
        <v>53355.360000000001</v>
      </c>
      <c r="K43" s="76" t="s">
        <v>7</v>
      </c>
      <c r="L43" s="76" t="s">
        <v>39</v>
      </c>
      <c r="M43" s="76" t="s">
        <v>125</v>
      </c>
      <c r="N43" s="353" t="str">
        <f>'[1]FISE 2019 FFG'!$K$39</f>
        <v>SE INSTALARÁ UN MÓDULO SOLAR DE 150 WATTS, UN CONTRALADOR DE 10 AMPERES, UNA CAJA DE FUSIBLE DE 5 AMPERES, UN INVERSOR DE 500 WATTS, UNA BATERÍA MODELO L31T/S DE 105 AMPERES (12 VOLTIOS), CABLES, SOPORTE TUBULAR Y ACCESORIOS</v>
      </c>
      <c r="O43" s="372">
        <v>12</v>
      </c>
      <c r="P43" s="79"/>
      <c r="Q43" s="1"/>
    </row>
    <row r="44" spans="1:17" ht="186.75" customHeight="1" thickTop="1" thickBot="1" x14ac:dyDescent="0.3">
      <c r="A44" s="289">
        <v>8</v>
      </c>
      <c r="B44" s="168" t="s">
        <v>126</v>
      </c>
      <c r="C44" s="38">
        <v>13000</v>
      </c>
      <c r="D44" s="38">
        <v>10733.48</v>
      </c>
      <c r="E44" s="38">
        <f t="shared" si="1"/>
        <v>10733.48</v>
      </c>
      <c r="F44" s="38">
        <v>10733.48</v>
      </c>
      <c r="G44" s="38">
        <v>10733.48</v>
      </c>
      <c r="H44" s="38">
        <v>10733.48</v>
      </c>
      <c r="I44" s="38">
        <f>H44/2</f>
        <v>5366.74</v>
      </c>
      <c r="J44" s="38">
        <f>I44</f>
        <v>5366.74</v>
      </c>
      <c r="K44" s="37" t="s">
        <v>7</v>
      </c>
      <c r="L44" s="358" t="s">
        <v>39</v>
      </c>
      <c r="M44" s="37" t="s">
        <v>127</v>
      </c>
      <c r="N44" s="370" t="s">
        <v>52</v>
      </c>
      <c r="O44" s="374">
        <v>4</v>
      </c>
      <c r="P44" s="59"/>
      <c r="Q44" s="1"/>
    </row>
    <row r="45" spans="1:17" ht="182.25" customHeight="1" thickTop="1" thickBot="1" x14ac:dyDescent="0.3">
      <c r="A45" s="289">
        <v>9</v>
      </c>
      <c r="B45" s="166" t="s">
        <v>128</v>
      </c>
      <c r="C45" s="94">
        <v>104000</v>
      </c>
      <c r="D45" s="94">
        <v>85867.839999999997</v>
      </c>
      <c r="E45" s="94">
        <f t="shared" si="1"/>
        <v>85867.839999999997</v>
      </c>
      <c r="F45" s="94">
        <v>85867.839999999997</v>
      </c>
      <c r="G45" s="94">
        <v>85867.839999999997</v>
      </c>
      <c r="H45" s="94">
        <v>85867.839999999997</v>
      </c>
      <c r="I45" s="94">
        <f>H45/2</f>
        <v>42933.919999999998</v>
      </c>
      <c r="J45" s="94">
        <f>I45</f>
        <v>42933.919999999998</v>
      </c>
      <c r="K45" s="76" t="s">
        <v>7</v>
      </c>
      <c r="L45" s="76" t="s">
        <v>39</v>
      </c>
      <c r="M45" s="76" t="s">
        <v>129</v>
      </c>
      <c r="N45" s="369" t="s">
        <v>52</v>
      </c>
      <c r="O45" s="375">
        <v>32</v>
      </c>
      <c r="P45" s="79"/>
      <c r="Q45" s="1"/>
    </row>
    <row r="46" spans="1:17" ht="185.25" customHeight="1" thickTop="1" thickBot="1" x14ac:dyDescent="0.3">
      <c r="A46" s="289">
        <v>10</v>
      </c>
      <c r="B46" s="168" t="s">
        <v>131</v>
      </c>
      <c r="C46" s="95">
        <v>26000</v>
      </c>
      <c r="D46" s="95">
        <v>21466.959999999999</v>
      </c>
      <c r="E46" s="95">
        <f t="shared" si="1"/>
        <v>21466.959999999999</v>
      </c>
      <c r="F46" s="95">
        <v>21466.959999999999</v>
      </c>
      <c r="G46" s="95">
        <v>21466.959999999999</v>
      </c>
      <c r="H46" s="95">
        <v>21466.959999999999</v>
      </c>
      <c r="I46" s="95">
        <f>H46/2</f>
        <v>10733.48</v>
      </c>
      <c r="J46" s="95">
        <f>I46</f>
        <v>10733.48</v>
      </c>
      <c r="K46" s="37" t="s">
        <v>7</v>
      </c>
      <c r="L46" s="358" t="s">
        <v>130</v>
      </c>
      <c r="M46" s="37" t="s">
        <v>135</v>
      </c>
      <c r="N46" s="370" t="s">
        <v>52</v>
      </c>
      <c r="O46" s="371">
        <v>32</v>
      </c>
      <c r="P46" s="59"/>
      <c r="Q46" s="1"/>
    </row>
    <row r="47" spans="1:17" ht="192.75" customHeight="1" thickTop="1" thickBot="1" x14ac:dyDescent="0.3">
      <c r="A47" s="289">
        <v>11</v>
      </c>
      <c r="B47" s="166" t="s">
        <v>132</v>
      </c>
      <c r="C47" s="94">
        <v>169000</v>
      </c>
      <c r="D47" s="94">
        <v>139535.24</v>
      </c>
      <c r="E47" s="94">
        <f t="shared" si="1"/>
        <v>139535.24</v>
      </c>
      <c r="F47" s="94">
        <v>139535.24</v>
      </c>
      <c r="G47" s="94">
        <v>139535.24</v>
      </c>
      <c r="H47" s="94">
        <v>139535.24</v>
      </c>
      <c r="I47" s="94">
        <f>H47/2</f>
        <v>69767.62</v>
      </c>
      <c r="J47" s="94">
        <f>I47</f>
        <v>69767.62</v>
      </c>
      <c r="K47" s="76" t="s">
        <v>7</v>
      </c>
      <c r="L47" s="361" t="s">
        <v>39</v>
      </c>
      <c r="M47" s="76" t="s">
        <v>45</v>
      </c>
      <c r="N47" s="369" t="s">
        <v>52</v>
      </c>
      <c r="O47" s="375">
        <v>52</v>
      </c>
      <c r="P47" s="79"/>
      <c r="Q47" s="1"/>
    </row>
    <row r="48" spans="1:17" ht="144" customHeight="1" thickTop="1" thickBot="1" x14ac:dyDescent="0.3">
      <c r="A48" s="289">
        <v>12</v>
      </c>
      <c r="B48" s="167" t="s">
        <v>133</v>
      </c>
      <c r="C48" s="95">
        <v>26000</v>
      </c>
      <c r="D48" s="95">
        <v>21466.959999999999</v>
      </c>
      <c r="E48" s="95">
        <f t="shared" si="1"/>
        <v>21466.959999999999</v>
      </c>
      <c r="F48" s="95">
        <v>21466.959999999999</v>
      </c>
      <c r="G48" s="95">
        <v>21466.959999999999</v>
      </c>
      <c r="H48" s="95">
        <v>21466.959999999999</v>
      </c>
      <c r="I48" s="95">
        <f>H48/2</f>
        <v>10733.48</v>
      </c>
      <c r="J48" s="95">
        <f>I48</f>
        <v>10733.48</v>
      </c>
      <c r="K48" s="37" t="s">
        <v>7</v>
      </c>
      <c r="L48" s="358" t="s">
        <v>130</v>
      </c>
      <c r="M48" s="37" t="s">
        <v>46</v>
      </c>
      <c r="N48" s="368" t="s">
        <v>52</v>
      </c>
      <c r="O48" s="352">
        <v>8</v>
      </c>
      <c r="P48" s="59"/>
      <c r="Q48" s="1"/>
    </row>
    <row r="49" spans="1:17" ht="47.25" customHeight="1" thickTop="1" thickBot="1" x14ac:dyDescent="0.3">
      <c r="A49" s="62">
        <f>A48</f>
        <v>12</v>
      </c>
      <c r="B49" s="367" t="s">
        <v>16</v>
      </c>
      <c r="C49" s="366" t="e">
        <f>C37+C38+C39+C40+C41+C42+C43+C44+C45+C46+C47+C48+#REF!</f>
        <v>#REF!</v>
      </c>
      <c r="D49" s="383">
        <f>D37+D38+D39+D40+D41+D42+D43+D44+D45+D46+D47+D48</f>
        <v>1043830.6399999998</v>
      </c>
      <c r="E49" s="365">
        <f t="shared" si="1"/>
        <v>1043830.6399999998</v>
      </c>
      <c r="F49" s="383">
        <f>F37+F38+F39+F40+F41+F42+F43+F44+F45+F46+F47+F48</f>
        <v>1043830.6399999998</v>
      </c>
      <c r="G49" s="383">
        <f>G37+G38+G39+G40+G41+G42+G43+G44+G45+G46+G47+G48</f>
        <v>1043830.6399999998</v>
      </c>
      <c r="H49" s="383">
        <f>H37+H38+H39+H40+H41+H42+H43+H44+H45+H46+H47+H48</f>
        <v>1043830.6399999998</v>
      </c>
      <c r="I49" s="383">
        <f>I37+I38+I39+I40+I41+I42+I43+I44+I45+I46+I47+I48</f>
        <v>548592.99999999988</v>
      </c>
      <c r="J49" s="383">
        <f>J37+J38+J39+J40+J41+J42+J43+J44+J45+J46+J47+J48</f>
        <v>548592.99999999988</v>
      </c>
      <c r="K49" s="292"/>
      <c r="L49" s="83"/>
      <c r="M49" s="364"/>
      <c r="N49" s="84"/>
      <c r="O49" s="85" t="e">
        <f>O37+O38+O39+O40+O41+O42+O43+O44+O45+O46+O45+O46+#REF!</f>
        <v>#REF!</v>
      </c>
      <c r="P49" s="43"/>
      <c r="Q49" s="6"/>
    </row>
    <row r="50" spans="1:17" ht="113.25" customHeight="1" thickTop="1" thickBot="1" x14ac:dyDescent="0.3">
      <c r="A50" s="384">
        <v>1</v>
      </c>
      <c r="B50" s="166" t="s">
        <v>134</v>
      </c>
      <c r="C50" s="94">
        <v>184000</v>
      </c>
      <c r="D50" s="94">
        <v>144136.95999999999</v>
      </c>
      <c r="E50" s="94">
        <f t="shared" si="1"/>
        <v>144136.95999999999</v>
      </c>
      <c r="F50" s="94">
        <v>144136.95999999999</v>
      </c>
      <c r="G50" s="94">
        <v>144136.95999999999</v>
      </c>
      <c r="H50" s="94">
        <v>144136.95999999999</v>
      </c>
      <c r="I50" s="94">
        <f t="shared" ref="I50:I77" si="6">H50/2</f>
        <v>72068.479999999996</v>
      </c>
      <c r="J50" s="94">
        <f t="shared" ref="J50:J77" si="7">I50</f>
        <v>72068.479999999996</v>
      </c>
      <c r="K50" s="76" t="s">
        <v>7</v>
      </c>
      <c r="L50" s="361" t="s">
        <v>12</v>
      </c>
      <c r="M50" s="76" t="s">
        <v>135</v>
      </c>
      <c r="N50" s="353" t="str">
        <f>'[1]FISE 2019 FFG'!$K$39</f>
        <v>SE INSTALARÁ UN MÓDULO SOLAR DE 150 WATTS, UN CONTRALADOR DE 10 AMPERES, UNA CAJA DE FUSIBLE DE 5 AMPERES, UN INVERSOR DE 500 WATTS, UNA BATERÍA MODELO L31T/S DE 105 AMPERES (12 VOLTIOS), CABLES, SOPORTE TUBULAR Y ACCESORIOS</v>
      </c>
      <c r="O50" s="372">
        <v>32</v>
      </c>
      <c r="P50" s="79"/>
      <c r="Q50" s="6"/>
    </row>
    <row r="51" spans="1:17" ht="111.75" customHeight="1" thickTop="1" thickBot="1" x14ac:dyDescent="0.3">
      <c r="A51" s="384">
        <v>2</v>
      </c>
      <c r="B51" s="168" t="s">
        <v>136</v>
      </c>
      <c r="C51" s="95">
        <v>184000</v>
      </c>
      <c r="D51" s="95">
        <v>144136.95999999999</v>
      </c>
      <c r="E51" s="95">
        <f t="shared" si="1"/>
        <v>144136.95999999999</v>
      </c>
      <c r="F51" s="95">
        <v>144136.95999999999</v>
      </c>
      <c r="G51" s="95">
        <v>144136.95999999999</v>
      </c>
      <c r="H51" s="95">
        <v>144136.95999999999</v>
      </c>
      <c r="I51" s="95">
        <f t="shared" si="6"/>
        <v>72068.479999999996</v>
      </c>
      <c r="J51" s="95">
        <f t="shared" si="7"/>
        <v>72068.479999999996</v>
      </c>
      <c r="K51" s="37" t="s">
        <v>7</v>
      </c>
      <c r="L51" s="358" t="s">
        <v>12</v>
      </c>
      <c r="M51" s="37" t="s">
        <v>137</v>
      </c>
      <c r="N51" s="363" t="str">
        <f>'[1]FISE 2019 FFG'!$K$39</f>
        <v>SE INSTALARÁ UN MÓDULO SOLAR DE 150 WATTS, UN CONTRALADOR DE 10 AMPERES, UNA CAJA DE FUSIBLE DE 5 AMPERES, UN INVERSOR DE 500 WATTS, UNA BATERÍA MODELO L31T/S DE 105 AMPERES (12 VOLTIOS), CABLES, SOPORTE TUBULAR Y ACCESORIOS</v>
      </c>
      <c r="O51" s="373">
        <v>32</v>
      </c>
      <c r="P51" s="59"/>
      <c r="Q51" s="6"/>
    </row>
    <row r="52" spans="1:17" ht="111.75" customHeight="1" thickTop="1" thickBot="1" x14ac:dyDescent="0.3">
      <c r="A52" s="384">
        <v>3</v>
      </c>
      <c r="B52" s="166" t="s">
        <v>138</v>
      </c>
      <c r="C52" s="94">
        <v>184000</v>
      </c>
      <c r="D52" s="94">
        <v>144136.95999999999</v>
      </c>
      <c r="E52" s="94">
        <f>D52</f>
        <v>144136.95999999999</v>
      </c>
      <c r="F52" s="94">
        <v>144136.95999999999</v>
      </c>
      <c r="G52" s="94">
        <v>144136.95999999999</v>
      </c>
      <c r="H52" s="94">
        <v>144136.95999999999</v>
      </c>
      <c r="I52" s="94">
        <f t="shared" si="6"/>
        <v>72068.479999999996</v>
      </c>
      <c r="J52" s="94">
        <f t="shared" si="7"/>
        <v>72068.479999999996</v>
      </c>
      <c r="K52" s="76" t="s">
        <v>7</v>
      </c>
      <c r="L52" s="361" t="s">
        <v>12</v>
      </c>
      <c r="M52" s="76" t="s">
        <v>139</v>
      </c>
      <c r="N52" s="353" t="str">
        <f>'[1]FISE 2019 FFG'!$K$39</f>
        <v>SE INSTALARÁ UN MÓDULO SOLAR DE 150 WATTS, UN CONTRALADOR DE 10 AMPERES, UNA CAJA DE FUSIBLE DE 5 AMPERES, UN INVERSOR DE 500 WATTS, UNA BATERÍA MODELO L31T/S DE 105 AMPERES (12 VOLTIOS), CABLES, SOPORTE TUBULAR Y ACCESORIOS</v>
      </c>
      <c r="O52" s="372">
        <v>32</v>
      </c>
      <c r="P52" s="79"/>
      <c r="Q52" s="6"/>
    </row>
    <row r="53" spans="1:17" ht="113.25" customHeight="1" thickTop="1" thickBot="1" x14ac:dyDescent="0.3">
      <c r="A53" s="384">
        <v>4</v>
      </c>
      <c r="B53" s="168" t="s">
        <v>140</v>
      </c>
      <c r="C53" s="95">
        <v>46000</v>
      </c>
      <c r="D53" s="95">
        <v>36034.239999999998</v>
      </c>
      <c r="E53" s="95">
        <f t="shared" si="1"/>
        <v>36034.239999999998</v>
      </c>
      <c r="F53" s="95">
        <v>36034.239999999998</v>
      </c>
      <c r="G53" s="95">
        <v>36034.239999999998</v>
      </c>
      <c r="H53" s="95">
        <v>36034.239999999998</v>
      </c>
      <c r="I53" s="95">
        <f t="shared" si="6"/>
        <v>18017.12</v>
      </c>
      <c r="J53" s="95">
        <f t="shared" si="7"/>
        <v>18017.12</v>
      </c>
      <c r="K53" s="37" t="s">
        <v>7</v>
      </c>
      <c r="L53" s="358" t="s">
        <v>12</v>
      </c>
      <c r="M53" s="37" t="s">
        <v>141</v>
      </c>
      <c r="N53" s="363" t="str">
        <f>'[1]FISE 2019 FFG'!$K$39</f>
        <v>SE INSTALARÁ UN MÓDULO SOLAR DE 150 WATTS, UN CONTRALADOR DE 10 AMPERES, UNA CAJA DE FUSIBLE DE 5 AMPERES, UN INVERSOR DE 500 WATTS, UNA BATERÍA MODELO L31T/S DE 105 AMPERES (12 VOLTIOS), CABLES, SOPORTE TUBULAR Y ACCESORIOS</v>
      </c>
      <c r="O53" s="373">
        <v>8</v>
      </c>
      <c r="P53" s="59"/>
      <c r="Q53" s="6"/>
    </row>
    <row r="54" spans="1:17" ht="105" customHeight="1" thickTop="1" thickBot="1" x14ac:dyDescent="0.3">
      <c r="A54" s="384">
        <v>5</v>
      </c>
      <c r="B54" s="166" t="s">
        <v>143</v>
      </c>
      <c r="C54" s="94">
        <v>161000</v>
      </c>
      <c r="D54" s="94">
        <v>126119.84</v>
      </c>
      <c r="E54" s="94">
        <f t="shared" si="1"/>
        <v>126119.84</v>
      </c>
      <c r="F54" s="94">
        <v>126119.84</v>
      </c>
      <c r="G54" s="94">
        <v>126119.84</v>
      </c>
      <c r="H54" s="94">
        <v>126119.84</v>
      </c>
      <c r="I54" s="94">
        <f t="shared" si="6"/>
        <v>63059.92</v>
      </c>
      <c r="J54" s="94">
        <f t="shared" si="7"/>
        <v>63059.92</v>
      </c>
      <c r="K54" s="76" t="s">
        <v>7</v>
      </c>
      <c r="L54" s="361" t="s">
        <v>12</v>
      </c>
      <c r="M54" s="76" t="s">
        <v>142</v>
      </c>
      <c r="N54" s="353" t="str">
        <f>'[1]FISE 2019 FFG'!$K$39</f>
        <v>SE INSTALARÁ UN MÓDULO SOLAR DE 150 WATTS, UN CONTRALADOR DE 10 AMPERES, UNA CAJA DE FUSIBLE DE 5 AMPERES, UN INVERSOR DE 500 WATTS, UNA BATERÍA MODELO L31T/S DE 105 AMPERES (12 VOLTIOS), CABLES, SOPORTE TUBULAR Y ACCESORIOS</v>
      </c>
      <c r="O54" s="372">
        <v>28</v>
      </c>
      <c r="P54" s="79"/>
      <c r="Q54" s="6"/>
    </row>
    <row r="55" spans="1:17" ht="105" customHeight="1" thickTop="1" thickBot="1" x14ac:dyDescent="0.3">
      <c r="A55" s="384">
        <v>6</v>
      </c>
      <c r="B55" s="168" t="s">
        <v>144</v>
      </c>
      <c r="C55" s="95">
        <v>46000</v>
      </c>
      <c r="D55" s="95">
        <v>36034.239999999998</v>
      </c>
      <c r="E55" s="95">
        <f>D55</f>
        <v>36034.239999999998</v>
      </c>
      <c r="F55" s="95">
        <v>36034.239999999998</v>
      </c>
      <c r="G55" s="95">
        <v>36034.239999999998</v>
      </c>
      <c r="H55" s="95">
        <v>36034.239999999998</v>
      </c>
      <c r="I55" s="95">
        <f t="shared" si="6"/>
        <v>18017.12</v>
      </c>
      <c r="J55" s="95">
        <f t="shared" si="7"/>
        <v>18017.12</v>
      </c>
      <c r="K55" s="37" t="s">
        <v>7</v>
      </c>
      <c r="L55" s="358" t="s">
        <v>12</v>
      </c>
      <c r="M55" s="37" t="s">
        <v>145</v>
      </c>
      <c r="N55" s="363" t="str">
        <f>'[1]FISE 2019 FFG'!$K$39</f>
        <v>SE INSTALARÁ UN MÓDULO SOLAR DE 150 WATTS, UN CONTRALADOR DE 10 AMPERES, UNA CAJA DE FUSIBLE DE 5 AMPERES, UN INVERSOR DE 500 WATTS, UNA BATERÍA MODELO L31T/S DE 105 AMPERES (12 VOLTIOS), CABLES, SOPORTE TUBULAR Y ACCESORIOS</v>
      </c>
      <c r="O55" s="373">
        <v>8</v>
      </c>
      <c r="P55" s="59"/>
      <c r="Q55" s="6"/>
    </row>
    <row r="56" spans="1:17" ht="109.5" customHeight="1" thickTop="1" thickBot="1" x14ac:dyDescent="0.3">
      <c r="A56" s="384">
        <v>7</v>
      </c>
      <c r="B56" s="166" t="s">
        <v>146</v>
      </c>
      <c r="C56" s="94">
        <v>161000</v>
      </c>
      <c r="D56" s="94">
        <v>126119.84</v>
      </c>
      <c r="E56" s="94">
        <f>D56</f>
        <v>126119.84</v>
      </c>
      <c r="F56" s="94">
        <v>126119.84</v>
      </c>
      <c r="G56" s="94">
        <v>126119.84</v>
      </c>
      <c r="H56" s="94">
        <v>126119.84</v>
      </c>
      <c r="I56" s="94">
        <f t="shared" si="6"/>
        <v>63059.92</v>
      </c>
      <c r="J56" s="94">
        <f t="shared" si="7"/>
        <v>63059.92</v>
      </c>
      <c r="K56" s="76" t="s">
        <v>7</v>
      </c>
      <c r="L56" s="361" t="s">
        <v>12</v>
      </c>
      <c r="M56" s="76" t="s">
        <v>147</v>
      </c>
      <c r="N56" s="353" t="str">
        <f>'[1]FISE 2019 FFG'!$K$39</f>
        <v>SE INSTALARÁ UN MÓDULO SOLAR DE 150 WATTS, UN CONTRALADOR DE 10 AMPERES, UNA CAJA DE FUSIBLE DE 5 AMPERES, UN INVERSOR DE 500 WATTS, UNA BATERÍA MODELO L31T/S DE 105 AMPERES (12 VOLTIOS), CABLES, SOPORTE TUBULAR Y ACCESORIOS</v>
      </c>
      <c r="O56" s="372">
        <v>28</v>
      </c>
      <c r="P56" s="79"/>
      <c r="Q56" s="6"/>
    </row>
    <row r="57" spans="1:17" ht="108.75" customHeight="1" thickTop="1" thickBot="1" x14ac:dyDescent="0.3">
      <c r="A57" s="384">
        <v>8</v>
      </c>
      <c r="B57" s="168" t="s">
        <v>148</v>
      </c>
      <c r="C57" s="95">
        <v>184000</v>
      </c>
      <c r="D57" s="95">
        <v>144136.95999999999</v>
      </c>
      <c r="E57" s="95">
        <f t="shared" si="1"/>
        <v>144136.95999999999</v>
      </c>
      <c r="F57" s="95">
        <v>144136.95999999999</v>
      </c>
      <c r="G57" s="95">
        <v>144136.95999999999</v>
      </c>
      <c r="H57" s="95">
        <v>144136.95999999999</v>
      </c>
      <c r="I57" s="95">
        <f t="shared" si="6"/>
        <v>72068.479999999996</v>
      </c>
      <c r="J57" s="95">
        <f t="shared" si="7"/>
        <v>72068.479999999996</v>
      </c>
      <c r="K57" s="37" t="s">
        <v>7</v>
      </c>
      <c r="L57" s="358" t="s">
        <v>12</v>
      </c>
      <c r="M57" s="37" t="s">
        <v>149</v>
      </c>
      <c r="N57" s="363" t="str">
        <f>'[1]FISE 2019 FFG'!$K$39</f>
        <v>SE INSTALARÁ UN MÓDULO SOLAR DE 150 WATTS, UN CONTRALADOR DE 10 AMPERES, UNA CAJA DE FUSIBLE DE 5 AMPERES, UN INVERSOR DE 500 WATTS, UNA BATERÍA MODELO L31T/S DE 105 AMPERES (12 VOLTIOS), CABLES, SOPORTE TUBULAR Y ACCESORIOS</v>
      </c>
      <c r="O57" s="373">
        <v>32</v>
      </c>
      <c r="P57" s="59"/>
      <c r="Q57" s="6"/>
    </row>
    <row r="58" spans="1:17" ht="113.25" customHeight="1" thickTop="1" thickBot="1" x14ac:dyDescent="0.3">
      <c r="A58" s="384">
        <v>9</v>
      </c>
      <c r="B58" s="166" t="s">
        <v>173</v>
      </c>
      <c r="C58" s="94"/>
      <c r="D58" s="94">
        <v>360342.4</v>
      </c>
      <c r="E58" s="94">
        <f t="shared" si="1"/>
        <v>360342.4</v>
      </c>
      <c r="F58" s="94">
        <v>360342.4</v>
      </c>
      <c r="G58" s="94">
        <v>360342.4</v>
      </c>
      <c r="H58" s="94">
        <v>360342.4</v>
      </c>
      <c r="I58" s="94">
        <f t="shared" si="6"/>
        <v>180171.2</v>
      </c>
      <c r="J58" s="94">
        <f t="shared" si="7"/>
        <v>180171.2</v>
      </c>
      <c r="K58" s="76" t="s">
        <v>7</v>
      </c>
      <c r="L58" s="361" t="s">
        <v>12</v>
      </c>
      <c r="M58" s="76" t="s">
        <v>174</v>
      </c>
      <c r="N58" s="353" t="str">
        <f>'[1]FISE 2019 FFG'!$K$39</f>
        <v>SE INSTALARÁ UN MÓDULO SOLAR DE 150 WATTS, UN CONTRALADOR DE 10 AMPERES, UNA CAJA DE FUSIBLE DE 5 AMPERES, UN INVERSOR DE 500 WATTS, UNA BATERÍA MODELO L31T/S DE 105 AMPERES (12 VOLTIOS), CABLES, SOPORTE TUBULAR Y ACCESORIOS</v>
      </c>
      <c r="O58" s="372">
        <v>80</v>
      </c>
      <c r="P58" s="79"/>
      <c r="Q58" s="6"/>
    </row>
    <row r="59" spans="1:17" ht="113.25" customHeight="1" thickTop="1" thickBot="1" x14ac:dyDescent="0.3">
      <c r="A59" s="384">
        <v>10</v>
      </c>
      <c r="B59" s="168" t="s">
        <v>175</v>
      </c>
      <c r="C59" s="95"/>
      <c r="D59" s="95">
        <v>324308.15999999997</v>
      </c>
      <c r="E59" s="95">
        <f>D59</f>
        <v>324308.15999999997</v>
      </c>
      <c r="F59" s="95">
        <v>324308.15999999997</v>
      </c>
      <c r="G59" s="95">
        <v>324308.15999999997</v>
      </c>
      <c r="H59" s="95">
        <v>324308.15999999997</v>
      </c>
      <c r="I59" s="95">
        <f t="shared" si="6"/>
        <v>162154.07999999999</v>
      </c>
      <c r="J59" s="95">
        <f t="shared" si="7"/>
        <v>162154.07999999999</v>
      </c>
      <c r="K59" s="37" t="s">
        <v>7</v>
      </c>
      <c r="L59" s="358" t="s">
        <v>12</v>
      </c>
      <c r="M59" s="37" t="s">
        <v>176</v>
      </c>
      <c r="N59" s="363" t="str">
        <f>'[1]FISE 2019 FFG'!$K$39</f>
        <v>SE INSTALARÁ UN MÓDULO SOLAR DE 150 WATTS, UN CONTRALADOR DE 10 AMPERES, UNA CAJA DE FUSIBLE DE 5 AMPERES, UN INVERSOR DE 500 WATTS, UNA BATERÍA MODELO L31T/S DE 105 AMPERES (12 VOLTIOS), CABLES, SOPORTE TUBULAR Y ACCESORIOS</v>
      </c>
      <c r="O59" s="373">
        <v>72</v>
      </c>
      <c r="P59" s="59"/>
      <c r="Q59" s="6"/>
    </row>
    <row r="60" spans="1:17" ht="113.25" customHeight="1" thickTop="1" thickBot="1" x14ac:dyDescent="0.3">
      <c r="A60" s="384">
        <v>11</v>
      </c>
      <c r="B60" s="166" t="s">
        <v>177</v>
      </c>
      <c r="C60" s="94"/>
      <c r="D60" s="94">
        <v>216205.44</v>
      </c>
      <c r="E60" s="94">
        <f>D60</f>
        <v>216205.44</v>
      </c>
      <c r="F60" s="94">
        <v>216205.44</v>
      </c>
      <c r="G60" s="94">
        <v>216205.44</v>
      </c>
      <c r="H60" s="94">
        <v>216205.44</v>
      </c>
      <c r="I60" s="94">
        <f t="shared" si="6"/>
        <v>108102.72</v>
      </c>
      <c r="J60" s="94">
        <f t="shared" si="7"/>
        <v>108102.72</v>
      </c>
      <c r="K60" s="76" t="s">
        <v>7</v>
      </c>
      <c r="L60" s="361" t="s">
        <v>12</v>
      </c>
      <c r="M60" s="76" t="s">
        <v>178</v>
      </c>
      <c r="N60" s="353" t="str">
        <f>'[1]FISE 2019 FFG'!$K$39</f>
        <v>SE INSTALARÁ UN MÓDULO SOLAR DE 150 WATTS, UN CONTRALADOR DE 10 AMPERES, UNA CAJA DE FUSIBLE DE 5 AMPERES, UN INVERSOR DE 500 WATTS, UNA BATERÍA MODELO L31T/S DE 105 AMPERES (12 VOLTIOS), CABLES, SOPORTE TUBULAR Y ACCESORIOS</v>
      </c>
      <c r="O60" s="372">
        <v>48</v>
      </c>
      <c r="P60" s="79"/>
      <c r="Q60" s="6"/>
    </row>
    <row r="61" spans="1:17" ht="108.75" customHeight="1" thickTop="1" thickBot="1" x14ac:dyDescent="0.3">
      <c r="A61" s="384">
        <v>12</v>
      </c>
      <c r="B61" s="168" t="s">
        <v>225</v>
      </c>
      <c r="C61" s="95"/>
      <c r="D61" s="95">
        <v>630599.19999999995</v>
      </c>
      <c r="E61" s="95">
        <f t="shared" si="1"/>
        <v>630599.19999999995</v>
      </c>
      <c r="F61" s="95">
        <v>630599.19999999995</v>
      </c>
      <c r="G61" s="95">
        <v>630599.19999999995</v>
      </c>
      <c r="H61" s="95">
        <v>630599.19999999995</v>
      </c>
      <c r="I61" s="95">
        <f t="shared" si="6"/>
        <v>315299.59999999998</v>
      </c>
      <c r="J61" s="95">
        <f t="shared" si="7"/>
        <v>315299.59999999998</v>
      </c>
      <c r="K61" s="37" t="s">
        <v>7</v>
      </c>
      <c r="L61" s="358" t="s">
        <v>12</v>
      </c>
      <c r="M61" s="37" t="s">
        <v>176</v>
      </c>
      <c r="N61" s="363" t="str">
        <f>'[1]FISE 2019 FFG'!$K$39</f>
        <v>SE INSTALARÁ UN MÓDULO SOLAR DE 150 WATTS, UN CONTRALADOR DE 10 AMPERES, UNA CAJA DE FUSIBLE DE 5 AMPERES, UN INVERSOR DE 500 WATTS, UNA BATERÍA MODELO L31T/S DE 105 AMPERES (12 VOLTIOS), CABLES, SOPORTE TUBULAR Y ACCESORIOS</v>
      </c>
      <c r="O61" s="373">
        <v>72</v>
      </c>
      <c r="P61" s="59"/>
      <c r="Q61" s="6"/>
    </row>
    <row r="62" spans="1:17" ht="108.75" customHeight="1" thickTop="1" thickBot="1" x14ac:dyDescent="0.3">
      <c r="A62" s="384">
        <v>13</v>
      </c>
      <c r="B62" s="166" t="s">
        <v>226</v>
      </c>
      <c r="C62" s="94"/>
      <c r="D62" s="94">
        <v>234222.56</v>
      </c>
      <c r="E62" s="94">
        <f t="shared" si="1"/>
        <v>234222.56</v>
      </c>
      <c r="F62" s="94">
        <v>234225.56</v>
      </c>
      <c r="G62" s="94">
        <v>234225.56</v>
      </c>
      <c r="H62" s="94">
        <v>234225.56</v>
      </c>
      <c r="I62" s="94">
        <f t="shared" si="6"/>
        <v>117112.78</v>
      </c>
      <c r="J62" s="94">
        <f t="shared" si="7"/>
        <v>117112.78</v>
      </c>
      <c r="K62" s="76" t="s">
        <v>7</v>
      </c>
      <c r="L62" s="361" t="s">
        <v>12</v>
      </c>
      <c r="M62" s="76" t="s">
        <v>178</v>
      </c>
      <c r="N62" s="353" t="str">
        <f>'[1]FISE 2019 FFG'!$K$39</f>
        <v>SE INSTALARÁ UN MÓDULO SOLAR DE 150 WATTS, UN CONTRALADOR DE 10 AMPERES, UNA CAJA DE FUSIBLE DE 5 AMPERES, UN INVERSOR DE 500 WATTS, UNA BATERÍA MODELO L31T/S DE 105 AMPERES (12 VOLTIOS), CABLES, SOPORTE TUBULAR Y ACCESORIOS</v>
      </c>
      <c r="O62" s="372">
        <v>48</v>
      </c>
      <c r="P62" s="79"/>
      <c r="Q62" s="6"/>
    </row>
    <row r="63" spans="1:17" ht="179.25" customHeight="1" thickTop="1" thickBot="1" x14ac:dyDescent="0.3">
      <c r="A63" s="384">
        <v>14</v>
      </c>
      <c r="B63" s="168" t="s">
        <v>150</v>
      </c>
      <c r="C63" s="95">
        <v>104000</v>
      </c>
      <c r="D63" s="95">
        <v>85867.839999999997</v>
      </c>
      <c r="E63" s="95">
        <f t="shared" si="1"/>
        <v>85867.839999999997</v>
      </c>
      <c r="F63" s="95">
        <v>85867.839999999997</v>
      </c>
      <c r="G63" s="95">
        <v>85867.839999999997</v>
      </c>
      <c r="H63" s="95">
        <v>85867.839999999997</v>
      </c>
      <c r="I63" s="95">
        <f t="shared" si="6"/>
        <v>42933.919999999998</v>
      </c>
      <c r="J63" s="95">
        <f t="shared" si="7"/>
        <v>42933.919999999998</v>
      </c>
      <c r="K63" s="37" t="s">
        <v>7</v>
      </c>
      <c r="L63" s="358" t="s">
        <v>12</v>
      </c>
      <c r="M63" s="37" t="s">
        <v>141</v>
      </c>
      <c r="N63" s="363" t="s">
        <v>52</v>
      </c>
      <c r="O63" s="373">
        <v>32</v>
      </c>
      <c r="P63" s="59"/>
      <c r="Q63" s="6"/>
    </row>
    <row r="64" spans="1:17" ht="183" customHeight="1" thickTop="1" thickBot="1" x14ac:dyDescent="0.3">
      <c r="A64" s="384">
        <v>15</v>
      </c>
      <c r="B64" s="166" t="s">
        <v>179</v>
      </c>
      <c r="C64" s="94">
        <v>117000</v>
      </c>
      <c r="D64" s="94">
        <v>107334.8</v>
      </c>
      <c r="E64" s="94">
        <f t="shared" si="1"/>
        <v>107334.8</v>
      </c>
      <c r="F64" s="94">
        <v>107334.8</v>
      </c>
      <c r="G64" s="94">
        <v>107334.8</v>
      </c>
      <c r="H64" s="94">
        <v>107334.8</v>
      </c>
      <c r="I64" s="94">
        <f t="shared" si="6"/>
        <v>53667.4</v>
      </c>
      <c r="J64" s="94">
        <f t="shared" si="7"/>
        <v>53667.4</v>
      </c>
      <c r="K64" s="76" t="s">
        <v>7</v>
      </c>
      <c r="L64" s="361" t="s">
        <v>12</v>
      </c>
      <c r="M64" s="76" t="s">
        <v>139</v>
      </c>
      <c r="N64" s="353" t="s">
        <v>52</v>
      </c>
      <c r="O64" s="372">
        <v>36</v>
      </c>
      <c r="P64" s="79"/>
      <c r="Q64" s="6"/>
    </row>
    <row r="65" spans="1:17" ht="180.75" customHeight="1" thickTop="1" thickBot="1" x14ac:dyDescent="0.3">
      <c r="A65" s="384">
        <v>16</v>
      </c>
      <c r="B65" s="168" t="s">
        <v>151</v>
      </c>
      <c r="C65" s="95">
        <v>130000</v>
      </c>
      <c r="D65" s="95">
        <v>107334.8</v>
      </c>
      <c r="E65" s="95">
        <f t="shared" si="1"/>
        <v>107334.8</v>
      </c>
      <c r="F65" s="95">
        <v>107334.8</v>
      </c>
      <c r="G65" s="95">
        <v>107334.8</v>
      </c>
      <c r="H65" s="95">
        <v>107334.8</v>
      </c>
      <c r="I65" s="95">
        <f t="shared" si="6"/>
        <v>53667.4</v>
      </c>
      <c r="J65" s="95">
        <f t="shared" si="7"/>
        <v>53667.4</v>
      </c>
      <c r="K65" s="37" t="s">
        <v>7</v>
      </c>
      <c r="L65" s="358" t="s">
        <v>12</v>
      </c>
      <c r="M65" s="37" t="s">
        <v>152</v>
      </c>
      <c r="N65" s="363" t="s">
        <v>52</v>
      </c>
      <c r="O65" s="373">
        <v>40</v>
      </c>
      <c r="P65" s="59"/>
      <c r="Q65" s="6"/>
    </row>
    <row r="66" spans="1:17" ht="182.25" customHeight="1" thickTop="1" thickBot="1" x14ac:dyDescent="0.3">
      <c r="A66" s="384">
        <v>17</v>
      </c>
      <c r="B66" s="166" t="s">
        <v>180</v>
      </c>
      <c r="C66" s="94">
        <v>221000</v>
      </c>
      <c r="D66" s="94">
        <v>107334.8</v>
      </c>
      <c r="E66" s="94">
        <f t="shared" si="1"/>
        <v>107334.8</v>
      </c>
      <c r="F66" s="94">
        <v>107334.8</v>
      </c>
      <c r="G66" s="94">
        <v>107334.8</v>
      </c>
      <c r="H66" s="94">
        <v>107334.8</v>
      </c>
      <c r="I66" s="94">
        <f t="shared" si="6"/>
        <v>53667.4</v>
      </c>
      <c r="J66" s="94">
        <f t="shared" si="7"/>
        <v>53667.4</v>
      </c>
      <c r="K66" s="76" t="s">
        <v>7</v>
      </c>
      <c r="L66" s="361" t="s">
        <v>12</v>
      </c>
      <c r="M66" s="76" t="s">
        <v>153</v>
      </c>
      <c r="N66" s="353" t="s">
        <v>52</v>
      </c>
      <c r="O66" s="372">
        <v>40</v>
      </c>
      <c r="P66" s="79"/>
      <c r="Q66" s="6"/>
    </row>
    <row r="67" spans="1:17" ht="186.75" customHeight="1" thickTop="1" thickBot="1" x14ac:dyDescent="0.3">
      <c r="A67" s="384">
        <v>18</v>
      </c>
      <c r="B67" s="168" t="s">
        <v>154</v>
      </c>
      <c r="C67" s="95">
        <v>78000</v>
      </c>
      <c r="D67" s="95">
        <v>64400.88</v>
      </c>
      <c r="E67" s="95">
        <f t="shared" si="1"/>
        <v>64400.88</v>
      </c>
      <c r="F67" s="95">
        <v>64400.88</v>
      </c>
      <c r="G67" s="95">
        <v>64400.88</v>
      </c>
      <c r="H67" s="95">
        <v>64400.88</v>
      </c>
      <c r="I67" s="95">
        <f t="shared" si="6"/>
        <v>32200.44</v>
      </c>
      <c r="J67" s="95">
        <f t="shared" si="7"/>
        <v>32200.44</v>
      </c>
      <c r="K67" s="37" t="s">
        <v>7</v>
      </c>
      <c r="L67" s="358" t="s">
        <v>12</v>
      </c>
      <c r="M67" s="37" t="s">
        <v>155</v>
      </c>
      <c r="N67" s="363" t="s">
        <v>52</v>
      </c>
      <c r="O67" s="373">
        <v>24</v>
      </c>
      <c r="P67" s="59"/>
      <c r="Q67" s="6"/>
    </row>
    <row r="68" spans="1:17" ht="186.75" customHeight="1" thickTop="1" thickBot="1" x14ac:dyDescent="0.3">
      <c r="A68" s="384">
        <v>19</v>
      </c>
      <c r="B68" s="166" t="s">
        <v>227</v>
      </c>
      <c r="C68" s="94"/>
      <c r="D68" s="94">
        <v>214669.6</v>
      </c>
      <c r="E68" s="94">
        <f t="shared" si="1"/>
        <v>214669.6</v>
      </c>
      <c r="F68" s="94">
        <v>214669.6</v>
      </c>
      <c r="G68" s="94">
        <v>214669.6</v>
      </c>
      <c r="H68" s="94">
        <v>214669.6</v>
      </c>
      <c r="I68" s="94">
        <f t="shared" si="6"/>
        <v>107334.8</v>
      </c>
      <c r="J68" s="94">
        <f t="shared" si="7"/>
        <v>107334.8</v>
      </c>
      <c r="K68" s="76" t="s">
        <v>7</v>
      </c>
      <c r="L68" s="361" t="s">
        <v>12</v>
      </c>
      <c r="M68" s="76" t="s">
        <v>174</v>
      </c>
      <c r="N68" s="353" t="s">
        <v>52</v>
      </c>
      <c r="O68" s="372">
        <v>80</v>
      </c>
      <c r="P68" s="79"/>
      <c r="Q68" s="6"/>
    </row>
    <row r="69" spans="1:17" ht="186.75" customHeight="1" thickTop="1" thickBot="1" x14ac:dyDescent="0.3">
      <c r="A69" s="384">
        <v>20</v>
      </c>
      <c r="B69" s="168" t="s">
        <v>181</v>
      </c>
      <c r="C69" s="95"/>
      <c r="D69" s="95">
        <v>64400.88</v>
      </c>
      <c r="E69" s="95">
        <f t="shared" si="1"/>
        <v>64400.88</v>
      </c>
      <c r="F69" s="95">
        <v>64400.88</v>
      </c>
      <c r="G69" s="95">
        <v>64400.88</v>
      </c>
      <c r="H69" s="95">
        <v>64400.88</v>
      </c>
      <c r="I69" s="95">
        <f t="shared" si="6"/>
        <v>32200.44</v>
      </c>
      <c r="J69" s="95">
        <f t="shared" si="7"/>
        <v>32200.44</v>
      </c>
      <c r="K69" s="37" t="s">
        <v>7</v>
      </c>
      <c r="L69" s="358" t="s">
        <v>12</v>
      </c>
      <c r="M69" s="37" t="s">
        <v>182</v>
      </c>
      <c r="N69" s="363" t="s">
        <v>52</v>
      </c>
      <c r="O69" s="373">
        <v>24</v>
      </c>
      <c r="P69" s="59"/>
      <c r="Q69" s="6"/>
    </row>
    <row r="70" spans="1:17" ht="186.75" customHeight="1" thickTop="1" thickBot="1" x14ac:dyDescent="0.3">
      <c r="A70" s="384">
        <v>21</v>
      </c>
      <c r="B70" s="166" t="s">
        <v>183</v>
      </c>
      <c r="C70" s="94"/>
      <c r="D70" s="94">
        <v>42933.919999999998</v>
      </c>
      <c r="E70" s="94">
        <f t="shared" si="1"/>
        <v>42933.919999999998</v>
      </c>
      <c r="F70" s="94">
        <v>42933.919999999998</v>
      </c>
      <c r="G70" s="94">
        <v>42933.919999999998</v>
      </c>
      <c r="H70" s="94">
        <v>42933.919999999998</v>
      </c>
      <c r="I70" s="94">
        <f t="shared" si="6"/>
        <v>21466.959999999999</v>
      </c>
      <c r="J70" s="94">
        <f t="shared" si="7"/>
        <v>21466.959999999999</v>
      </c>
      <c r="K70" s="76" t="s">
        <v>7</v>
      </c>
      <c r="L70" s="361" t="s">
        <v>12</v>
      </c>
      <c r="M70" s="76" t="s">
        <v>176</v>
      </c>
      <c r="N70" s="353" t="s">
        <v>52</v>
      </c>
      <c r="O70" s="372">
        <v>16</v>
      </c>
      <c r="P70" s="79"/>
      <c r="Q70" s="6"/>
    </row>
    <row r="71" spans="1:17" ht="186.75" customHeight="1" thickTop="1" thickBot="1" x14ac:dyDescent="0.3">
      <c r="A71" s="384">
        <v>22</v>
      </c>
      <c r="B71" s="168" t="s">
        <v>184</v>
      </c>
      <c r="C71" s="95"/>
      <c r="D71" s="95">
        <v>32200.44</v>
      </c>
      <c r="E71" s="95">
        <f t="shared" si="1"/>
        <v>32200.44</v>
      </c>
      <c r="F71" s="95">
        <v>32200.44</v>
      </c>
      <c r="G71" s="95">
        <v>32200.44</v>
      </c>
      <c r="H71" s="95">
        <v>32200.44</v>
      </c>
      <c r="I71" s="95">
        <f t="shared" si="6"/>
        <v>16100.22</v>
      </c>
      <c r="J71" s="95">
        <f t="shared" si="7"/>
        <v>16100.22</v>
      </c>
      <c r="K71" s="37" t="s">
        <v>7</v>
      </c>
      <c r="L71" s="358" t="s">
        <v>12</v>
      </c>
      <c r="M71" s="37" t="s">
        <v>185</v>
      </c>
      <c r="N71" s="363" t="s">
        <v>52</v>
      </c>
      <c r="O71" s="373">
        <v>36</v>
      </c>
      <c r="P71" s="59"/>
      <c r="Q71" s="6"/>
    </row>
    <row r="72" spans="1:17" ht="186.75" customHeight="1" thickTop="1" thickBot="1" x14ac:dyDescent="0.3">
      <c r="A72" s="384">
        <v>23</v>
      </c>
      <c r="B72" s="166" t="s">
        <v>228</v>
      </c>
      <c r="C72" s="94"/>
      <c r="D72" s="94">
        <v>322004.40000000002</v>
      </c>
      <c r="E72" s="94">
        <f t="shared" si="1"/>
        <v>322004.40000000002</v>
      </c>
      <c r="F72" s="94">
        <v>322004.40000000002</v>
      </c>
      <c r="G72" s="94">
        <v>322004.40000000002</v>
      </c>
      <c r="H72" s="94">
        <v>322004.40000000002</v>
      </c>
      <c r="I72" s="94">
        <f t="shared" si="6"/>
        <v>161002.20000000001</v>
      </c>
      <c r="J72" s="94">
        <f t="shared" si="7"/>
        <v>161002.20000000001</v>
      </c>
      <c r="K72" s="76" t="s">
        <v>7</v>
      </c>
      <c r="L72" s="361" t="s">
        <v>12</v>
      </c>
      <c r="M72" s="76" t="s">
        <v>229</v>
      </c>
      <c r="N72" s="353" t="s">
        <v>52</v>
      </c>
      <c r="O72" s="372">
        <v>120</v>
      </c>
      <c r="P72" s="79"/>
      <c r="Q72" s="6"/>
    </row>
    <row r="73" spans="1:17" ht="90" customHeight="1" thickTop="1" thickBot="1" x14ac:dyDescent="0.3">
      <c r="A73" s="384">
        <v>24</v>
      </c>
      <c r="B73" s="168" t="s">
        <v>186</v>
      </c>
      <c r="C73" s="95"/>
      <c r="D73" s="95">
        <v>64867.199999999997</v>
      </c>
      <c r="E73" s="95">
        <f t="shared" si="1"/>
        <v>64867.199999999997</v>
      </c>
      <c r="F73" s="95">
        <v>64867.199999999997</v>
      </c>
      <c r="G73" s="95">
        <v>64867.199999999997</v>
      </c>
      <c r="H73" s="95">
        <v>64867.199999999997</v>
      </c>
      <c r="I73" s="95">
        <f t="shared" si="6"/>
        <v>32433.599999999999</v>
      </c>
      <c r="J73" s="95">
        <f t="shared" si="7"/>
        <v>32433.599999999999</v>
      </c>
      <c r="K73" s="37" t="s">
        <v>7</v>
      </c>
      <c r="L73" s="358" t="s">
        <v>12</v>
      </c>
      <c r="M73" s="37" t="s">
        <v>187</v>
      </c>
      <c r="N73" s="363" t="s">
        <v>188</v>
      </c>
      <c r="O73" s="373">
        <v>60</v>
      </c>
      <c r="P73" s="59"/>
      <c r="Q73" s="6"/>
    </row>
    <row r="74" spans="1:17" ht="81.75" customHeight="1" thickTop="1" thickBot="1" x14ac:dyDescent="0.3">
      <c r="A74" s="384">
        <v>25</v>
      </c>
      <c r="B74" s="166" t="s">
        <v>156</v>
      </c>
      <c r="C74" s="94"/>
      <c r="D74" s="94">
        <v>81886.720000000001</v>
      </c>
      <c r="E74" s="94">
        <f t="shared" si="1"/>
        <v>81886.720000000001</v>
      </c>
      <c r="F74" s="94">
        <v>81886.720000000001</v>
      </c>
      <c r="G74" s="94">
        <v>81886.720000000001</v>
      </c>
      <c r="H74" s="94">
        <v>81886.720000000001</v>
      </c>
      <c r="I74" s="94">
        <f t="shared" si="6"/>
        <v>40943.360000000001</v>
      </c>
      <c r="J74" s="94">
        <f t="shared" si="7"/>
        <v>40943.360000000001</v>
      </c>
      <c r="K74" s="76" t="s">
        <v>7</v>
      </c>
      <c r="L74" s="361" t="s">
        <v>12</v>
      </c>
      <c r="M74" s="76" t="s">
        <v>189</v>
      </c>
      <c r="N74" s="402" t="s">
        <v>190</v>
      </c>
      <c r="O74" s="372">
        <v>16</v>
      </c>
      <c r="P74" s="79"/>
      <c r="Q74" s="6"/>
    </row>
    <row r="75" spans="1:17" ht="186.75" customHeight="1" thickTop="1" thickBot="1" x14ac:dyDescent="0.3">
      <c r="A75" s="384">
        <v>26</v>
      </c>
      <c r="B75" s="168" t="s">
        <v>53</v>
      </c>
      <c r="C75" s="95">
        <v>158000</v>
      </c>
      <c r="D75" s="95">
        <v>134304.79999999999</v>
      </c>
      <c r="E75" s="95">
        <v>134304.79999999999</v>
      </c>
      <c r="F75" s="95">
        <v>134304.79999999999</v>
      </c>
      <c r="G75" s="95">
        <v>134304.79999999999</v>
      </c>
      <c r="H75" s="95">
        <v>134304.79999999999</v>
      </c>
      <c r="I75" s="95">
        <f t="shared" si="6"/>
        <v>67152.399999999994</v>
      </c>
      <c r="J75" s="95">
        <f t="shared" si="7"/>
        <v>67152.399999999994</v>
      </c>
      <c r="K75" s="37" t="s">
        <v>7</v>
      </c>
      <c r="L75" s="358" t="s">
        <v>12</v>
      </c>
      <c r="M75" s="37" t="s">
        <v>157</v>
      </c>
      <c r="N75" s="403" t="s">
        <v>158</v>
      </c>
      <c r="O75" s="373">
        <v>28</v>
      </c>
      <c r="P75" s="59"/>
      <c r="Q75" s="6"/>
    </row>
    <row r="76" spans="1:17" ht="209.25" customHeight="1" thickTop="1" thickBot="1" x14ac:dyDescent="0.3">
      <c r="A76" s="384">
        <v>27</v>
      </c>
      <c r="B76" s="166" t="s">
        <v>53</v>
      </c>
      <c r="C76" s="94">
        <v>180000</v>
      </c>
      <c r="D76" s="94">
        <v>164387.07999999999</v>
      </c>
      <c r="E76" s="94">
        <v>164387.07999999999</v>
      </c>
      <c r="F76" s="94">
        <v>164387.07999999999</v>
      </c>
      <c r="G76" s="94">
        <v>164387.07999999999</v>
      </c>
      <c r="H76" s="94">
        <v>164387.07999999999</v>
      </c>
      <c r="I76" s="94">
        <f t="shared" si="6"/>
        <v>82193.539999999994</v>
      </c>
      <c r="J76" s="94">
        <f t="shared" si="7"/>
        <v>82193.539999999994</v>
      </c>
      <c r="K76" s="76" t="s">
        <v>7</v>
      </c>
      <c r="L76" s="361" t="s">
        <v>12</v>
      </c>
      <c r="M76" s="76" t="s">
        <v>159</v>
      </c>
      <c r="N76" s="377" t="s">
        <v>160</v>
      </c>
      <c r="O76" s="372">
        <v>20</v>
      </c>
      <c r="P76" s="79"/>
      <c r="Q76" s="6"/>
    </row>
    <row r="77" spans="1:17" s="405" customFormat="1" ht="209.25" customHeight="1" thickTop="1" thickBot="1" x14ac:dyDescent="0.3">
      <c r="A77" s="384">
        <v>28</v>
      </c>
      <c r="B77" s="168" t="s">
        <v>156</v>
      </c>
      <c r="C77" s="95"/>
      <c r="D77" s="95">
        <v>81886.720000000001</v>
      </c>
      <c r="E77" s="95">
        <v>81886.720000000001</v>
      </c>
      <c r="F77" s="95">
        <v>81886.720000000001</v>
      </c>
      <c r="G77" s="95">
        <v>81886.720000000001</v>
      </c>
      <c r="H77" s="95">
        <v>81886.720000000001</v>
      </c>
      <c r="I77" s="95">
        <f t="shared" si="6"/>
        <v>40943.360000000001</v>
      </c>
      <c r="J77" s="95">
        <f t="shared" si="7"/>
        <v>40943.360000000001</v>
      </c>
      <c r="K77" s="37" t="s">
        <v>7</v>
      </c>
      <c r="L77" s="358" t="s">
        <v>12</v>
      </c>
      <c r="M77" s="37" t="s">
        <v>162</v>
      </c>
      <c r="N77" s="376" t="s">
        <v>161</v>
      </c>
      <c r="O77" s="373">
        <v>24</v>
      </c>
      <c r="P77" s="59"/>
      <c r="Q77" s="404"/>
    </row>
    <row r="78" spans="1:17" ht="27" customHeight="1" thickTop="1" thickBot="1" x14ac:dyDescent="0.3">
      <c r="A78" s="62">
        <f>A77</f>
        <v>28</v>
      </c>
      <c r="B78" s="44" t="s">
        <v>17</v>
      </c>
      <c r="C78" s="45" t="e">
        <f>E50+E51+E52+E53+E54+E55+E56+E57+E63+E64+E65+E66+E67+#REF!+#REF!+E76+#REF!</f>
        <v>#REF!</v>
      </c>
      <c r="D78" s="45">
        <f>D50+D51+D52+D53+D54+D55+D56+D57+D58+D59+D60+D61+D62+D63+D64+D65+D66+D67+D68+D69+D70+D71+D72+D73+D74+D75+D76+D77</f>
        <v>4342348.6399999987</v>
      </c>
      <c r="E78" s="45">
        <f>D78</f>
        <v>4342348.6399999987</v>
      </c>
      <c r="F78" s="45">
        <f>E78</f>
        <v>4342348.6399999987</v>
      </c>
      <c r="G78" s="45">
        <f>E78</f>
        <v>4342348.6399999987</v>
      </c>
      <c r="H78" s="45">
        <f>E78</f>
        <v>4342348.6399999987</v>
      </c>
      <c r="I78" s="45">
        <f>E78</f>
        <v>4342348.6399999987</v>
      </c>
      <c r="J78" s="45">
        <f>E78</f>
        <v>4342348.6399999987</v>
      </c>
      <c r="K78" s="41"/>
      <c r="L78" s="41"/>
      <c r="M78" s="41"/>
      <c r="N78" s="84"/>
      <c r="O78" s="86">
        <v>1326</v>
      </c>
      <c r="P78" s="43"/>
      <c r="Q78" s="6"/>
    </row>
    <row r="79" spans="1:17" ht="184.5" customHeight="1" thickTop="1" thickBot="1" x14ac:dyDescent="0.3">
      <c r="A79" s="260">
        <v>1</v>
      </c>
      <c r="B79" s="167" t="s">
        <v>163</v>
      </c>
      <c r="C79" s="347">
        <v>92000</v>
      </c>
      <c r="D79" s="298">
        <v>72068.479999999996</v>
      </c>
      <c r="E79" s="298">
        <f>D79</f>
        <v>72068.479999999996</v>
      </c>
      <c r="F79" s="298">
        <v>72068.479999999996</v>
      </c>
      <c r="G79" s="298">
        <v>72068.479999999996</v>
      </c>
      <c r="H79" s="298">
        <v>72068.479999999996</v>
      </c>
      <c r="I79" s="298">
        <f>H79/2</f>
        <v>36034.239999999998</v>
      </c>
      <c r="J79" s="298">
        <f>I79</f>
        <v>36034.239999999998</v>
      </c>
      <c r="K79" s="143" t="s">
        <v>7</v>
      </c>
      <c r="L79" s="150" t="s">
        <v>40</v>
      </c>
      <c r="M79" s="352" t="s">
        <v>166</v>
      </c>
      <c r="N79" s="123" t="s">
        <v>52</v>
      </c>
      <c r="O79" s="158">
        <v>16</v>
      </c>
      <c r="P79" s="153"/>
      <c r="Q79" s="6"/>
    </row>
    <row r="80" spans="1:17" ht="185.25" customHeight="1" thickTop="1" thickBot="1" x14ac:dyDescent="0.3">
      <c r="A80" s="260">
        <v>2</v>
      </c>
      <c r="B80" s="165" t="s">
        <v>164</v>
      </c>
      <c r="C80" s="348">
        <v>368000</v>
      </c>
      <c r="D80" s="349">
        <v>288273.91999999998</v>
      </c>
      <c r="E80" s="349">
        <f>D80</f>
        <v>288273.91999999998</v>
      </c>
      <c r="F80" s="349">
        <v>288273.91999999998</v>
      </c>
      <c r="G80" s="349">
        <v>288273.91999999998</v>
      </c>
      <c r="H80" s="349">
        <v>288273.91999999998</v>
      </c>
      <c r="I80" s="349">
        <f>H80/2</f>
        <v>144136.95999999999</v>
      </c>
      <c r="J80" s="349">
        <f>I80</f>
        <v>144136.95999999999</v>
      </c>
      <c r="K80" s="77" t="s">
        <v>7</v>
      </c>
      <c r="L80" s="77" t="s">
        <v>40</v>
      </c>
      <c r="M80" s="333" t="s">
        <v>167</v>
      </c>
      <c r="N80" s="406" t="s">
        <v>52</v>
      </c>
      <c r="O80" s="76">
        <v>64</v>
      </c>
      <c r="P80" s="152"/>
      <c r="Q80" s="6"/>
    </row>
    <row r="81" spans="1:18" ht="185.25" customHeight="1" thickTop="1" thickBot="1" x14ac:dyDescent="0.3">
      <c r="A81" s="260">
        <v>3</v>
      </c>
      <c r="B81" s="167" t="s">
        <v>165</v>
      </c>
      <c r="C81" s="347">
        <v>169000</v>
      </c>
      <c r="D81" s="298">
        <v>139535.24</v>
      </c>
      <c r="E81" s="298">
        <f>D81</f>
        <v>139535.24</v>
      </c>
      <c r="F81" s="298">
        <v>139535.24</v>
      </c>
      <c r="G81" s="298">
        <v>139535.24</v>
      </c>
      <c r="H81" s="298">
        <v>139535.24</v>
      </c>
      <c r="I81" s="298">
        <f>H81/2</f>
        <v>69767.62</v>
      </c>
      <c r="J81" s="298">
        <f>I81</f>
        <v>69767.62</v>
      </c>
      <c r="K81" s="143" t="s">
        <v>7</v>
      </c>
      <c r="L81" s="150" t="s">
        <v>40</v>
      </c>
      <c r="M81" s="352" t="s">
        <v>167</v>
      </c>
      <c r="N81" s="123" t="s">
        <v>52</v>
      </c>
      <c r="O81" s="158">
        <v>52</v>
      </c>
      <c r="P81" s="153"/>
      <c r="Q81" s="6"/>
    </row>
    <row r="82" spans="1:18" ht="32.25" customHeight="1" thickTop="1" thickBot="1" x14ac:dyDescent="0.3">
      <c r="A82" s="62">
        <f>A81</f>
        <v>3</v>
      </c>
      <c r="B82" s="133" t="s">
        <v>18</v>
      </c>
      <c r="C82" s="134"/>
      <c r="D82" s="134">
        <f t="shared" ref="D82:J82" si="8">SUM(D79:D81)</f>
        <v>499877.63999999996</v>
      </c>
      <c r="E82" s="134">
        <f t="shared" si="8"/>
        <v>499877.63999999996</v>
      </c>
      <c r="F82" s="134">
        <f t="shared" si="8"/>
        <v>499877.63999999996</v>
      </c>
      <c r="G82" s="134">
        <f t="shared" si="8"/>
        <v>499877.63999999996</v>
      </c>
      <c r="H82" s="134">
        <f t="shared" si="8"/>
        <v>499877.63999999996</v>
      </c>
      <c r="I82" s="134">
        <f t="shared" si="8"/>
        <v>249938.81999999998</v>
      </c>
      <c r="J82" s="134">
        <f t="shared" si="8"/>
        <v>249938.81999999998</v>
      </c>
      <c r="K82" s="139"/>
      <c r="L82" s="138"/>
      <c r="M82" s="138"/>
      <c r="N82" s="139"/>
      <c r="O82" s="136"/>
      <c r="P82" s="137"/>
      <c r="Q82" s="1"/>
      <c r="R82" s="1"/>
    </row>
    <row r="83" spans="1:18" ht="33.75" customHeight="1" thickBot="1" x14ac:dyDescent="0.3">
      <c r="A83" s="378">
        <f>A28+A36+A49+A78+A82</f>
        <v>65</v>
      </c>
      <c r="B83" s="97"/>
      <c r="C83" s="135" t="e">
        <f t="shared" ref="C83:J83" si="9">C28+C36+C49+C78+C82</f>
        <v>#REF!</v>
      </c>
      <c r="D83" s="135">
        <f t="shared" si="9"/>
        <v>8398670.2799999993</v>
      </c>
      <c r="E83" s="135">
        <f t="shared" si="9"/>
        <v>8398670.2799999993</v>
      </c>
      <c r="F83" s="135">
        <f t="shared" si="9"/>
        <v>8398670.2799999993</v>
      </c>
      <c r="G83" s="135">
        <f t="shared" si="9"/>
        <v>8398670.2799999993</v>
      </c>
      <c r="H83" s="135">
        <f t="shared" si="9"/>
        <v>8398670.2799999993</v>
      </c>
      <c r="I83" s="135">
        <f t="shared" si="9"/>
        <v>6405526.959999999</v>
      </c>
      <c r="J83" s="135">
        <f t="shared" si="9"/>
        <v>6405526.959999999</v>
      </c>
      <c r="K83" s="102"/>
      <c r="L83" s="455"/>
      <c r="M83" s="456"/>
      <c r="N83" s="457"/>
      <c r="O83" s="112"/>
      <c r="P83" s="140"/>
      <c r="Q83" s="141"/>
      <c r="R83" s="1"/>
    </row>
    <row r="84" spans="1:18" ht="36.75" customHeight="1" x14ac:dyDescent="0.25">
      <c r="C84" s="2"/>
      <c r="D84" s="2"/>
      <c r="E84" s="2"/>
      <c r="F84" s="2"/>
      <c r="G84" s="2"/>
      <c r="H84" s="2"/>
      <c r="I84" s="2"/>
      <c r="J84" s="2"/>
      <c r="L84" s="23"/>
    </row>
    <row r="85" spans="1:18" x14ac:dyDescent="0.25">
      <c r="C85" s="2"/>
      <c r="D85" s="2"/>
      <c r="E85" s="2"/>
      <c r="F85" s="2"/>
      <c r="G85" s="2"/>
      <c r="H85" s="2"/>
      <c r="I85" s="2"/>
      <c r="J85" s="2"/>
      <c r="L85" s="23"/>
    </row>
    <row r="86" spans="1:18" x14ac:dyDescent="0.25">
      <c r="B86" s="1"/>
      <c r="C86" s="2"/>
      <c r="D86" s="2"/>
      <c r="E86" s="2"/>
      <c r="F86" s="2"/>
      <c r="G86" s="2"/>
      <c r="H86" s="2"/>
      <c r="I86" s="2"/>
      <c r="J86" s="2"/>
    </row>
    <row r="87" spans="1:18" x14ac:dyDescent="0.25">
      <c r="B87" s="3"/>
      <c r="C87" s="1"/>
      <c r="D87" s="1"/>
      <c r="E87" s="2"/>
      <c r="F87" s="2"/>
      <c r="G87" s="2"/>
      <c r="H87" s="2"/>
      <c r="I87" s="2"/>
      <c r="J87" s="2"/>
      <c r="K87" s="1"/>
    </row>
    <row r="88" spans="1:18" ht="19.5" thickBot="1" x14ac:dyDescent="0.35">
      <c r="B88" s="458" t="s">
        <v>47</v>
      </c>
      <c r="C88" s="458"/>
      <c r="D88" s="458"/>
      <c r="E88" s="458"/>
      <c r="F88" s="458"/>
      <c r="G88" s="458"/>
      <c r="H88" s="458"/>
      <c r="I88" s="458"/>
      <c r="J88" s="458"/>
      <c r="K88" s="458"/>
      <c r="L88" s="458"/>
      <c r="M88" s="458"/>
      <c r="N88" s="458"/>
      <c r="O88" s="458"/>
      <c r="P88" s="458"/>
    </row>
    <row r="89" spans="1:18" ht="19.5" thickTop="1" x14ac:dyDescent="0.3">
      <c r="B89" s="433" t="s">
        <v>56</v>
      </c>
      <c r="C89" s="433"/>
      <c r="D89" s="433"/>
      <c r="E89" s="433"/>
      <c r="F89" s="433"/>
      <c r="G89" s="433"/>
      <c r="H89" s="433"/>
      <c r="I89" s="433"/>
      <c r="J89" s="433"/>
      <c r="K89" s="433"/>
      <c r="L89" s="433"/>
      <c r="M89" s="433"/>
      <c r="N89" s="433"/>
      <c r="O89" s="433"/>
      <c r="P89" s="433"/>
    </row>
    <row r="91" spans="1:18" ht="15.75" thickBot="1" x14ac:dyDescent="0.3">
      <c r="B91" s="160"/>
    </row>
    <row r="92" spans="1:18" ht="16.5" thickTop="1" thickBot="1" x14ac:dyDescent="0.3">
      <c r="C92" s="47"/>
      <c r="D92" s="1"/>
      <c r="E92" s="394"/>
      <c r="N92" s="160"/>
    </row>
    <row r="93" spans="1:18" ht="24" thickTop="1" x14ac:dyDescent="0.35">
      <c r="C93" s="60"/>
      <c r="D93" s="60"/>
    </row>
  </sheetData>
  <mergeCells count="22">
    <mergeCell ref="G6:K6"/>
    <mergeCell ref="B89:P89"/>
    <mergeCell ref="L83:N83"/>
    <mergeCell ref="B88:P88"/>
    <mergeCell ref="P11:P12"/>
    <mergeCell ref="F11:F12"/>
    <mergeCell ref="N11:N12"/>
    <mergeCell ref="B11:B12"/>
    <mergeCell ref="G11:G12"/>
    <mergeCell ref="D11:D12"/>
    <mergeCell ref="I11:I12"/>
    <mergeCell ref="E11:E12"/>
    <mergeCell ref="G8:K8"/>
    <mergeCell ref="J11:J12"/>
    <mergeCell ref="H11:H12"/>
    <mergeCell ref="K11:M11"/>
    <mergeCell ref="B2:P2"/>
    <mergeCell ref="B3:P3"/>
    <mergeCell ref="B4:Q4"/>
    <mergeCell ref="B5:P5"/>
    <mergeCell ref="M9:N9"/>
    <mergeCell ref="C11:C12"/>
  </mergeCells>
  <printOptions horizontalCentered="1"/>
  <pageMargins left="0.51181102362204722" right="0.51181102362204722" top="0.15748031496062992" bottom="0.15748031496062992" header="0.31496062992125984" footer="0.31496062992125984"/>
  <pageSetup paperSize="5" scale="4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6"/>
  <sheetViews>
    <sheetView tabSelected="1" topLeftCell="A7" zoomScale="110" zoomScaleNormal="110" workbookViewId="0">
      <selection activeCell="B15" sqref="B15"/>
    </sheetView>
  </sheetViews>
  <sheetFormatPr baseColWidth="10" defaultRowHeight="15" x14ac:dyDescent="0.25"/>
  <cols>
    <col min="1" max="1" width="5.28515625" customWidth="1"/>
    <col min="2" max="2" width="44.85546875" customWidth="1"/>
    <col min="3" max="3" width="6.140625" customWidth="1"/>
    <col min="4" max="4" width="21.7109375" customWidth="1"/>
    <col min="5" max="5" width="23" customWidth="1"/>
    <col min="6" max="6" width="24.28515625" customWidth="1"/>
    <col min="7" max="7" width="23.7109375" hidden="1" customWidth="1"/>
    <col min="8" max="8" width="23.28515625" hidden="1" customWidth="1"/>
    <col min="9" max="9" width="22.28515625" hidden="1" customWidth="1"/>
    <col min="10" max="10" width="23.140625" customWidth="1"/>
    <col min="11" max="11" width="5.7109375" customWidth="1"/>
    <col min="12" max="12" width="14.140625" bestFit="1" customWidth="1"/>
    <col min="15" max="15" width="18.85546875" customWidth="1"/>
  </cols>
  <sheetData>
    <row r="2" spans="2:15" x14ac:dyDescent="0.25">
      <c r="B2" s="459"/>
      <c r="C2" s="459"/>
      <c r="D2" s="459"/>
      <c r="E2" s="459"/>
      <c r="F2" s="459"/>
      <c r="G2" s="459"/>
      <c r="H2" s="459"/>
      <c r="I2" s="459"/>
      <c r="J2" s="459"/>
    </row>
    <row r="3" spans="2:15" ht="21" x14ac:dyDescent="0.35">
      <c r="B3" s="460" t="s">
        <v>20</v>
      </c>
      <c r="C3" s="460"/>
      <c r="D3" s="460"/>
      <c r="E3" s="460"/>
      <c r="F3" s="460"/>
      <c r="G3" s="460"/>
      <c r="H3" s="460"/>
      <c r="I3" s="460"/>
      <c r="J3" s="460"/>
    </row>
    <row r="4" spans="2:15" ht="21" x14ac:dyDescent="0.35">
      <c r="B4" s="460" t="s">
        <v>21</v>
      </c>
      <c r="C4" s="460"/>
      <c r="D4" s="460"/>
      <c r="E4" s="460"/>
      <c r="F4" s="460"/>
      <c r="G4" s="460"/>
      <c r="H4" s="460"/>
      <c r="I4" s="460"/>
      <c r="J4" s="460"/>
    </row>
    <row r="5" spans="2:15" ht="21" x14ac:dyDescent="0.35">
      <c r="B5" s="460" t="s">
        <v>22</v>
      </c>
      <c r="C5" s="460"/>
      <c r="D5" s="460"/>
      <c r="E5" s="460"/>
      <c r="F5" s="460"/>
      <c r="G5" s="460"/>
      <c r="H5" s="460"/>
      <c r="I5" s="460"/>
      <c r="J5" s="460"/>
    </row>
    <row r="6" spans="2:15" ht="21" x14ac:dyDescent="0.35">
      <c r="B6" s="460" t="s">
        <v>23</v>
      </c>
      <c r="C6" s="460"/>
      <c r="D6" s="460"/>
      <c r="E6" s="460"/>
      <c r="F6" s="460"/>
      <c r="G6" s="460"/>
      <c r="H6" s="460"/>
      <c r="I6" s="460"/>
      <c r="J6" s="460"/>
    </row>
    <row r="7" spans="2:15" ht="21" x14ac:dyDescent="0.35">
      <c r="B7" s="460"/>
      <c r="C7" s="460"/>
      <c r="D7" s="460"/>
      <c r="E7" s="460"/>
      <c r="F7" s="28"/>
      <c r="G7" s="28"/>
      <c r="H7" s="28"/>
      <c r="I7" s="28"/>
      <c r="J7" s="28"/>
    </row>
    <row r="8" spans="2:15" ht="21" x14ac:dyDescent="0.25">
      <c r="B8" s="463" t="s">
        <v>81</v>
      </c>
      <c r="C8" s="463"/>
      <c r="D8" s="463"/>
      <c r="E8" s="463"/>
      <c r="F8" s="463"/>
      <c r="G8" s="463"/>
      <c r="H8" s="463"/>
      <c r="I8" s="463"/>
      <c r="J8" s="463"/>
      <c r="M8" s="46"/>
    </row>
    <row r="9" spans="2:15" ht="15.75" thickBot="1" x14ac:dyDescent="0.3">
      <c r="B9" s="464"/>
      <c r="C9" s="465"/>
      <c r="D9" s="465"/>
      <c r="E9" s="465"/>
      <c r="F9" s="46"/>
    </row>
    <row r="10" spans="2:15" ht="36.75" customHeight="1" thickTop="1" thickBot="1" x14ac:dyDescent="0.3">
      <c r="B10" s="466" t="s">
        <v>24</v>
      </c>
      <c r="C10" s="275"/>
      <c r="D10" s="468" t="s">
        <v>82</v>
      </c>
      <c r="E10" s="469"/>
      <c r="F10" s="470" t="s">
        <v>28</v>
      </c>
      <c r="G10" s="472" t="s">
        <v>29</v>
      </c>
      <c r="H10" s="474" t="s">
        <v>30</v>
      </c>
      <c r="I10" s="474" t="s">
        <v>31</v>
      </c>
      <c r="J10" s="474" t="s">
        <v>32</v>
      </c>
    </row>
    <row r="11" spans="2:15" ht="32.25" customHeight="1" thickTop="1" thickBot="1" x14ac:dyDescent="0.3">
      <c r="B11" s="467"/>
      <c r="C11" s="288"/>
      <c r="D11" s="286" t="s">
        <v>14</v>
      </c>
      <c r="E11" s="287" t="s">
        <v>26</v>
      </c>
      <c r="F11" s="471"/>
      <c r="G11" s="473"/>
      <c r="H11" s="475"/>
      <c r="I11" s="475"/>
      <c r="J11" s="476"/>
      <c r="K11" s="31"/>
      <c r="O11" s="63"/>
    </row>
    <row r="12" spans="2:15" ht="31.5" customHeight="1" thickTop="1" thickBot="1" x14ac:dyDescent="0.3">
      <c r="B12" s="274" t="s">
        <v>34</v>
      </c>
      <c r="C12" s="273"/>
      <c r="D12" s="125">
        <f>ELECTRIFICACION!D37</f>
        <v>9560003.9100000001</v>
      </c>
      <c r="E12" s="125">
        <f>ELECTRIFICACION!D37</f>
        <v>9560003.9100000001</v>
      </c>
      <c r="F12" s="125">
        <f>E12</f>
        <v>9560003.9100000001</v>
      </c>
      <c r="G12" s="269"/>
      <c r="H12" s="270"/>
      <c r="I12" s="270"/>
      <c r="J12" s="271">
        <f>F12</f>
        <v>9560003.9100000001</v>
      </c>
      <c r="K12" s="31"/>
    </row>
    <row r="13" spans="2:15" ht="34.5" customHeight="1" thickTop="1" thickBot="1" x14ac:dyDescent="0.3">
      <c r="B13" s="276" t="s">
        <v>25</v>
      </c>
      <c r="C13" s="277"/>
      <c r="D13" s="272">
        <f>'ENERGÍA ALTERNA'!E83</f>
        <v>8398670.2799999993</v>
      </c>
      <c r="E13" s="265">
        <f>'ENERGÍA ALTERNA'!E83</f>
        <v>8398670.2799999993</v>
      </c>
      <c r="F13" s="264">
        <f>E13</f>
        <v>8398670.2799999993</v>
      </c>
      <c r="G13" s="266"/>
      <c r="H13" s="267"/>
      <c r="I13" s="268"/>
      <c r="J13" s="285">
        <f>'ENERGÍA ALTERNA'!J83</f>
        <v>6405526.959999999</v>
      </c>
      <c r="K13" s="31"/>
    </row>
    <row r="14" spans="2:15" ht="31.5" customHeight="1" thickTop="1" thickBot="1" x14ac:dyDescent="0.35">
      <c r="B14" s="274" t="s">
        <v>33</v>
      </c>
      <c r="C14" s="273"/>
      <c r="D14" s="128">
        <v>558025.92000000004</v>
      </c>
      <c r="E14" s="128">
        <v>558025.92000000004</v>
      </c>
      <c r="F14" s="128">
        <f>E14</f>
        <v>558025.92000000004</v>
      </c>
      <c r="G14" s="129"/>
      <c r="H14" s="126"/>
      <c r="I14" s="127"/>
      <c r="J14" s="125">
        <f>F14</f>
        <v>558025.92000000004</v>
      </c>
      <c r="K14" s="31"/>
      <c r="L14" s="103"/>
      <c r="M14" s="4"/>
    </row>
    <row r="15" spans="2:15" ht="33" customHeight="1" thickTop="1" thickBot="1" x14ac:dyDescent="0.35">
      <c r="B15" s="253" t="s">
        <v>14</v>
      </c>
      <c r="C15" s="278"/>
      <c r="D15" s="279">
        <f>D12+D13+D14</f>
        <v>18516700.109999999</v>
      </c>
      <c r="E15" s="280">
        <f t="shared" ref="E15:J15" si="0">SUM(E12:E14)</f>
        <v>18516700.109999999</v>
      </c>
      <c r="F15" s="282">
        <f>F12+F13+F14</f>
        <v>18516700.109999999</v>
      </c>
      <c r="G15" s="281">
        <f t="shared" si="0"/>
        <v>0</v>
      </c>
      <c r="H15" s="130">
        <f t="shared" si="0"/>
        <v>0</v>
      </c>
      <c r="I15" s="284">
        <f t="shared" si="0"/>
        <v>0</v>
      </c>
      <c r="J15" s="279">
        <f t="shared" si="0"/>
        <v>16523556.789999999</v>
      </c>
      <c r="K15" s="31"/>
      <c r="L15" s="19"/>
      <c r="M15" s="66"/>
    </row>
    <row r="16" spans="2:15" ht="16.5" thickTop="1" thickBot="1" x14ac:dyDescent="0.3">
      <c r="F16" s="283"/>
    </row>
    <row r="17" spans="2:14" ht="16.5" thickTop="1" x14ac:dyDescent="0.25">
      <c r="D17" s="20"/>
      <c r="E17" s="21"/>
    </row>
    <row r="18" spans="2:14" ht="36" customHeight="1" thickBot="1" x14ac:dyDescent="0.3">
      <c r="D18" s="105" t="s">
        <v>37</v>
      </c>
      <c r="E18" s="104">
        <v>18600864</v>
      </c>
      <c r="F18" s="174"/>
      <c r="G18" s="54"/>
      <c r="H18" s="54"/>
      <c r="I18" s="54"/>
      <c r="J18" s="175"/>
      <c r="N18" s="57"/>
    </row>
    <row r="19" spans="2:14" ht="34.5" customHeight="1" thickBot="1" x14ac:dyDescent="0.4">
      <c r="B19" s="161"/>
      <c r="C19" s="162"/>
      <c r="D19" s="163"/>
      <c r="E19" s="164">
        <f>E18-E15</f>
        <v>84163.890000000596</v>
      </c>
      <c r="I19" s="461"/>
      <c r="J19" s="462"/>
      <c r="K19" s="462"/>
    </row>
    <row r="20" spans="2:14" ht="36.75" customHeight="1" x14ac:dyDescent="0.25">
      <c r="D20" s="410" t="s">
        <v>215</v>
      </c>
      <c r="E20" s="407">
        <f>E18-E15</f>
        <v>84163.890000000596</v>
      </c>
      <c r="F20" s="411" t="s">
        <v>230</v>
      </c>
      <c r="G20" s="56"/>
    </row>
    <row r="21" spans="2:14" ht="26.25" customHeight="1" x14ac:dyDescent="0.25">
      <c r="D21" s="27"/>
      <c r="E21" s="6"/>
      <c r="G21" s="2"/>
    </row>
    <row r="22" spans="2:14" ht="15.75" x14ac:dyDescent="0.25">
      <c r="D22" s="26"/>
      <c r="E22" s="21"/>
      <c r="G22" s="2"/>
    </row>
    <row r="23" spans="2:14" ht="15.75" x14ac:dyDescent="0.25">
      <c r="E23" s="22"/>
      <c r="G23" s="2"/>
    </row>
    <row r="24" spans="2:14" x14ac:dyDescent="0.25">
      <c r="E24" s="6"/>
      <c r="G24" s="2"/>
    </row>
    <row r="25" spans="2:14" x14ac:dyDescent="0.25">
      <c r="G25" s="6"/>
    </row>
    <row r="26" spans="2:14" x14ac:dyDescent="0.25">
      <c r="E26" s="6"/>
    </row>
  </sheetData>
  <mergeCells count="16">
    <mergeCell ref="I19:K19"/>
    <mergeCell ref="B8:J8"/>
    <mergeCell ref="B9:E9"/>
    <mergeCell ref="B10:B11"/>
    <mergeCell ref="D10:E10"/>
    <mergeCell ref="F10:F11"/>
    <mergeCell ref="G10:G11"/>
    <mergeCell ref="H10:H11"/>
    <mergeCell ref="I10:I11"/>
    <mergeCell ref="J10:J11"/>
    <mergeCell ref="B2:J2"/>
    <mergeCell ref="B3:J3"/>
    <mergeCell ref="B4:J4"/>
    <mergeCell ref="B5:J5"/>
    <mergeCell ref="B6:J6"/>
    <mergeCell ref="B7:E7"/>
  </mergeCells>
  <pageMargins left="0.7" right="0.7" top="0.75" bottom="0.75" header="0.3" footer="0.3"/>
  <pageSetup paperSize="5" scale="7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ELECTRIFICACION</vt:lpstr>
      <vt:lpstr>ENERGÍA ALTERNA</vt:lpstr>
      <vt:lpstr>TOTAL </vt:lpstr>
      <vt:lpstr>ELECTRIFICACION!Área_de_impresión</vt:lpstr>
      <vt:lpstr>'ENERGÍA ALTERNA'!Área_de_impresión</vt:lpstr>
      <vt:lpstr>'TOTAL 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Zavala</dc:creator>
  <cp:lastModifiedBy>HP</cp:lastModifiedBy>
  <cp:lastPrinted>2023-03-14T19:16:10Z</cp:lastPrinted>
  <dcterms:created xsi:type="dcterms:W3CDTF">2017-04-03T17:33:00Z</dcterms:created>
  <dcterms:modified xsi:type="dcterms:W3CDTF">2024-02-01T16:47:51Z</dcterms:modified>
</cp:coreProperties>
</file>